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updateLinks="never"/>
  <mc:AlternateContent xmlns:mc="http://schemas.openxmlformats.org/markup-compatibility/2006">
    <mc:Choice Requires="x15">
      <x15ac:absPath xmlns:x15ac="http://schemas.microsoft.com/office/spreadsheetml/2010/11/ac" url="C:\Users\elias\Desktop\Curso Operación Renta 2025\"/>
    </mc:Choice>
  </mc:AlternateContent>
  <xr:revisionPtr revIDLastSave="0" documentId="13_ncr:1_{96D3ADB7-BB96-483E-97C3-A2512DDBD0BA}" xr6:coauthVersionLast="47" xr6:coauthVersionMax="47" xr10:uidLastSave="{00000000-0000-0000-0000-000000000000}"/>
  <bookViews>
    <workbookView xWindow="-98" yWindow="-98" windowWidth="19396" windowHeight="11475" tabRatio="705" activeTab="6" xr2:uid="{00000000-000D-0000-FFFF-FFFF00000000}"/>
  </bookViews>
  <sheets>
    <sheet name="Antecedentes" sheetId="14" r:id="rId1"/>
    <sheet name="Tributación" sheetId="15" r:id="rId2"/>
    <sheet name="DJ 1947" sheetId="10" r:id="rId3"/>
    <sheet name="Anverso" sheetId="22" r:id="rId4"/>
    <sheet name="RLI" sheetId="26" r:id="rId5"/>
    <sheet name="Socio Rios" sheetId="27" r:id="rId6"/>
    <sheet name="Socio Hernandez" sheetId="28" r:id="rId7"/>
    <sheet name="Tabla IGC" sheetId="12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65" i="28" l="1"/>
  <c r="Q145" i="28"/>
  <c r="Q85" i="28"/>
  <c r="Q55" i="28"/>
  <c r="Q34" i="28"/>
  <c r="E34" i="28"/>
  <c r="Q75" i="28" s="1"/>
  <c r="Q85" i="27"/>
  <c r="Q55" i="27"/>
  <c r="E34" i="27"/>
  <c r="Q34" i="27" l="1"/>
  <c r="Q75" i="27"/>
  <c r="Q145" i="27" l="1"/>
  <c r="Q48" i="22"/>
  <c r="Q26" i="22"/>
  <c r="Q19" i="22"/>
  <c r="Q5" i="22"/>
  <c r="Q4" i="22"/>
  <c r="E10" i="15"/>
  <c r="D18" i="26" s="1"/>
  <c r="D33" i="26" s="1"/>
  <c r="E7" i="15"/>
  <c r="E13" i="15" l="1"/>
  <c r="D3" i="26"/>
  <c r="D14" i="26" s="1"/>
  <c r="D34" i="26"/>
  <c r="Q79" i="22"/>
  <c r="E35" i="14"/>
  <c r="E34" i="14"/>
  <c r="F21" i="15" s="1"/>
  <c r="Q19" i="28" s="1"/>
  <c r="Q41" i="28" s="1"/>
  <c r="Q48" i="28" s="1"/>
  <c r="B3" i="15"/>
  <c r="B2" i="15"/>
  <c r="B1" i="15"/>
  <c r="F27" i="15" l="1"/>
  <c r="Q148" i="28" s="1"/>
  <c r="C27" i="15"/>
  <c r="Q148" i="27" s="1"/>
  <c r="Q51" i="28"/>
  <c r="Q79" i="28" s="1"/>
  <c r="Q83" i="28" s="1"/>
  <c r="Q159" i="28" s="1"/>
  <c r="Q175" i="28" s="1"/>
  <c r="Q176" i="28" s="1"/>
  <c r="Q177" i="28" s="1"/>
  <c r="Q82" i="22"/>
  <c r="Q85" i="22" s="1"/>
  <c r="Q95" i="22"/>
  <c r="C21" i="15"/>
  <c r="Q19" i="27" s="1"/>
  <c r="Q41" i="27" s="1"/>
  <c r="Q48" i="27" s="1"/>
  <c r="Q51" i="27" l="1"/>
  <c r="Q79" i="27" s="1"/>
  <c r="Q83" i="27" s="1"/>
  <c r="Q159" i="27" s="1"/>
  <c r="Q96" i="22"/>
  <c r="Q97" i="22" s="1"/>
  <c r="C24" i="10"/>
  <c r="C23" i="10"/>
  <c r="Q165" i="27" l="1"/>
  <c r="Q175" i="27"/>
  <c r="E27" i="15"/>
  <c r="F26" i="15"/>
  <c r="S24" i="10"/>
  <c r="S23" i="10"/>
  <c r="I24" i="10"/>
  <c r="I23" i="10"/>
  <c r="E14" i="14"/>
  <c r="Q176" i="27" l="1"/>
  <c r="Q177" i="27"/>
  <c r="F24" i="10"/>
  <c r="F23" i="10"/>
  <c r="F33" i="10" s="1"/>
  <c r="C22" i="15" l="1"/>
  <c r="C23" i="15" s="1"/>
  <c r="F22" i="15"/>
  <c r="I33" i="10"/>
  <c r="F23" i="15" l="1"/>
  <c r="F28" i="15" s="1"/>
  <c r="C28" i="15"/>
  <c r="S33" i="10"/>
  <c r="N33" i="10"/>
  <c r="L33" i="10" l="1"/>
</calcChain>
</file>

<file path=xl/sharedStrings.xml><?xml version="1.0" encoding="utf-8"?>
<sst xmlns="http://schemas.openxmlformats.org/spreadsheetml/2006/main" count="1023" uniqueCount="348">
  <si>
    <t>ABRIL</t>
  </si>
  <si>
    <t>ENERO</t>
  </si>
  <si>
    <t>FEBRERO</t>
  </si>
  <si>
    <t>MARZO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</si>
  <si>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</si>
  <si>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</si>
  <si>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</si>
  <si>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</si>
  <si>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</si>
  <si>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</si>
  <si>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</si>
  <si>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</si>
  <si>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Menos:</t>
  </si>
  <si>
    <t>Socios</t>
  </si>
  <si>
    <t>PPM puesto a disposición</t>
  </si>
  <si>
    <t>Retiros efectivos</t>
  </si>
  <si>
    <t>FOLIO</t>
  </si>
  <si>
    <t>ROL ÚNICO TRIBUTARIO</t>
  </si>
  <si>
    <t>COMUNA</t>
  </si>
  <si>
    <t>CRÉDITOS PARA IMPUESTO GLOBAL COMPLEMENTARIO O ADICIONAL</t>
  </si>
  <si>
    <t>Sujetos a Restitución</t>
  </si>
  <si>
    <t>Sin derecho a devolución</t>
  </si>
  <si>
    <t>Con derecho a devolución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</si>
  <si>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</si>
  <si>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</si>
  <si>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</si>
  <si>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</si>
  <si>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</si>
  <si>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</si>
  <si>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</si>
  <si>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</si>
  <si>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</si>
  <si>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</si>
  <si>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</si>
  <si>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</si>
  <si>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</si>
  <si>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</si>
  <si>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</si>
  <si>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C18</t>
  </si>
  <si>
    <t>C20</t>
  </si>
  <si>
    <t>C22</t>
  </si>
  <si>
    <t>C24</t>
  </si>
  <si>
    <t>C25</t>
  </si>
  <si>
    <t>C26</t>
  </si>
  <si>
    <t>C27</t>
  </si>
  <si>
    <t>RUT REPRESENTANTE LEGAL</t>
  </si>
  <si>
    <t>F1947</t>
  </si>
  <si>
    <t>Declaración Jurada Anual sobre Base Imponible a tributar con impuestos finales, Créditos y PPMs, correspondientes a propietarios de contribuyentes acogidos al régimen tributario del N°8 de la letra D) del artículo 14 de la LIR</t>
  </si>
  <si>
    <t>Sección A : Identificación del Declarante</t>
  </si>
  <si>
    <t xml:space="preserve"> RAZON SOCIAL</t>
  </si>
  <si>
    <t>DOMICILIO POSTAL</t>
  </si>
  <si>
    <t>CORREO ELECTRÓNICO</t>
  </si>
  <si>
    <t xml:space="preserve">FAX </t>
  </si>
  <si>
    <t xml:space="preserve">TELEFONO </t>
  </si>
  <si>
    <t>Sección B:  DATOS DE LOS INFORMADOS (propietarios)</t>
  </si>
  <si>
    <t xml:space="preserve">N° </t>
  </si>
  <si>
    <t xml:space="preserve">RUT del titular </t>
  </si>
  <si>
    <t xml:space="preserve">Base Imponible a tributar con impuestos finales </t>
  </si>
  <si>
    <t>DATOS INFORMATIVOS</t>
  </si>
  <si>
    <t>PPM  puesto a disposición de los propietarios</t>
  </si>
  <si>
    <t>N° Certificado</t>
  </si>
  <si>
    <t>Monto de ingreso diferido contenido en la base imponible a tributar con impuestos finales</t>
  </si>
  <si>
    <t>Retiros, remesas o distribuciones del ejercicio</t>
  </si>
  <si>
    <t>Crédito Impuesto de Primera Categoría</t>
  </si>
  <si>
    <t>Monto Total Crédito IPE (Impuesto pagado en el Exterior)</t>
  </si>
  <si>
    <t>Crédito por ingreso diferido imputado en el ejercicio</t>
  </si>
  <si>
    <t>Crédito artículo 33 bis de la LIR</t>
  </si>
  <si>
    <t>No Sujetos a Restitución</t>
  </si>
  <si>
    <t xml:space="preserve">No sujeto a restitución </t>
  </si>
  <si>
    <t>Sujeto a restitución (castigado, 65%)</t>
  </si>
  <si>
    <t>CUADRO RESUMEN FINAL DE LA DECLARACIÓN</t>
  </si>
  <si>
    <t>Total de casos informados</t>
  </si>
  <si>
    <t>MONTO TOTAL CRÉDITOS PARA IMPUESTO GLOBAL COMPLEMENTARIO O ADICIONAL</t>
  </si>
  <si>
    <t>PPM puesto a disposición de los propietarios</t>
  </si>
  <si>
    <t>Sujeto a restitución (catigado, 65%)</t>
  </si>
  <si>
    <t>DECLARO BAJO JURAMENTO QUE LOS DATOS CONTENIDOS EN EL PRESENTE DOCUMENTO SON LA EXPRESIÓN FIEL DE LA VERDAD, POR LO QUE ASUMO LA RESPONSABILIDAD CORRESPONDIENTE</t>
  </si>
  <si>
    <t xml:space="preserve">DATOS </t>
  </si>
  <si>
    <t>Capital</t>
  </si>
  <si>
    <t>Utilidades</t>
  </si>
  <si>
    <t xml:space="preserve">Fecha </t>
  </si>
  <si>
    <t>1. Datos de los propietarios y retiros</t>
  </si>
  <si>
    <t>ANUAL</t>
  </si>
  <si>
    <t>Retiros afectos</t>
  </si>
  <si>
    <t>Incremento por IDPC</t>
  </si>
  <si>
    <t xml:space="preserve">Base Imponible </t>
  </si>
  <si>
    <t>IGC</t>
  </si>
  <si>
    <t>Restitución 35%</t>
  </si>
  <si>
    <t>Crédito por IDPC</t>
  </si>
  <si>
    <t xml:space="preserve">Resultado </t>
  </si>
  <si>
    <t>Ingresos percibidos…............................................................................</t>
  </si>
  <si>
    <t>Egresos pagados…..................................................................................</t>
  </si>
  <si>
    <t>Base Imponible…....................................................................................</t>
  </si>
  <si>
    <t>Pagos provisionales mensuales obligatorios…...................................</t>
  </si>
  <si>
    <t>Desde</t>
  </si>
  <si>
    <t>Hasta</t>
  </si>
  <si>
    <t>Factor</t>
  </si>
  <si>
    <t>Socio Rios</t>
  </si>
  <si>
    <t>Socio Hernandez</t>
  </si>
  <si>
    <t>Situación Tributaria Socio Rios</t>
  </si>
  <si>
    <t>Situación Tributaria Socio Hernandez</t>
  </si>
  <si>
    <t>N° Tramo</t>
  </si>
  <si>
    <t>Rebaja</t>
  </si>
  <si>
    <t>a) Rentas del arrendamiento, subarrendamiento, usufructo o cesión de cualquier otra forma de uso o goce temporal de bienes raíces agrícolas y no agrícolas</t>
  </si>
  <si>
    <t>Remanente de crédito por IDPC proveniente de códigos 1638 y/o 610</t>
  </si>
  <si>
    <t>+</t>
  </si>
  <si>
    <t>-</t>
  </si>
  <si>
    <t>Gastos aceptados por donaciones</t>
  </si>
  <si>
    <t>Rentas presuntas propias y/o de terceros, según art. 14 letra B) N° 2 y art. 34 LIR</t>
  </si>
  <si>
    <t>b) Rentas por participaciones o cuotas de comunidad obtenidas por la empresa que determina su renta efectiva sin contabilidad completa</t>
  </si>
  <si>
    <t>c) Rentas por participaciones o cuotas de comunidad obtenida por la empresa que determinan su renta efectiva sin contabilidad completa, provenientes de otras empresas en las que participa</t>
  </si>
  <si>
    <t>d) Rentas efectivas de terceros obtenidas por empresas acogidas al régimen de renta presunta</t>
  </si>
  <si>
    <t>e) Rentas esporádicas</t>
  </si>
  <si>
    <t>f) Otras rentas propias y/o de terceros</t>
  </si>
  <si>
    <t>Rentas asignada propias y/o de terceros, provenientes de empresas sujetas al art. 14 letra D) N° 8 LIR</t>
  </si>
  <si>
    <t>Rentas percibidas de los arts. 42 Nº 2 (honorarios) y 48 (rem. directores S.A.) LIR, según Recuadro N° 1</t>
  </si>
  <si>
    <t>a) Rentas de capitales mobiliarios (art. 20 N° 2 LIR)</t>
  </si>
  <si>
    <t>c) Retiros de ELD (arts. 42 ter y quáter LIR)</t>
  </si>
  <si>
    <t>Rentas exentas del IGC, según art. 54 N° 3 LIR</t>
  </si>
  <si>
    <t>b) Retiros y/o dividendos informados por las empresas y sociedades administradoras de FI y FM</t>
  </si>
  <si>
    <t>Otras rentas de fuente chilena afectas al IGC o IA (según instrucciones)</t>
  </si>
  <si>
    <t>Otras rentas de fuente extranjera afectas al IGC o IA (según instrucciones)</t>
  </si>
  <si>
    <t>Sueldos, pensiones y otras rentas similares de fuente nacional</t>
  </si>
  <si>
    <t>Incremento por IDPC, según arts. 54 N° 1 y 62 LIR</t>
  </si>
  <si>
    <t>REBAJAS A LA RENTA</t>
  </si>
  <si>
    <t>Impuesto Territorial pagado en el año 2023, según art. 55 letra a) LIR</t>
  </si>
  <si>
    <t>Pérdida en operaciones de capitales mobiliarios y ganancias de capital según códigos 105, 155,152 ,1032, 1891, y 1104 (arts. 54 N° 1 y 62 LIR)</t>
  </si>
  <si>
    <t>SUB TOTAL (Si declara IA trasladar a código 133 o  32)</t>
  </si>
  <si>
    <t>Cotizaciones previsionales correspondientes al empresario o socio, según art. 55 letra b) LIR</t>
  </si>
  <si>
    <t>20% cuotas fondos de inversión adquiridas antes del 04.06.93, según art. 6 Transitorio Ley N° 19.247</t>
  </si>
  <si>
    <t>Ahorro previsional, según art. 42 bis inc. 1° LIR</t>
  </si>
  <si>
    <t>BASE IMPONIBLE ANUAL</t>
  </si>
  <si>
    <t>BASE IMPONIBLE ANUAL DE IUSC o IGC</t>
  </si>
  <si>
    <t>IDPC sobre rentas presuntas, según art. 34 LIR</t>
  </si>
  <si>
    <t>b) Mayor valor en la enajenación de bienes raíces situados en Chile</t>
  </si>
  <si>
    <t>d) Otras rentas efectivas afectas a lDPC e impuestos finales</t>
  </si>
  <si>
    <t>e) Otras rentas de fuente extranjera afectas</t>
  </si>
  <si>
    <t>Impuesto de 40% empresas del Estado, según art. 2º D.L. N° 2.398 de 1978</t>
  </si>
  <si>
    <t>Diferencia de IA por crédito indebido por IDPC o por crédito indebido del art. 41 A en caso de empresas acogidas al régimen del art. 14 letras A) y D) N° 3, según art. 74 N° 4 LIR</t>
  </si>
  <si>
    <t>Tasa adicional de 10% de IA, sobre cantidades declaradas en código 106, según art. 21 inc 3° LIR</t>
  </si>
  <si>
    <t>Retención de impuesto sobre gastos rechazados y otras partidas (tasa 45%), según art. 74 N° 4 LIR</t>
  </si>
  <si>
    <t>Retención de IA en carácter de único (activos subyacentes) (tasa 20% y/o 35%), según art. 74 N° 4 LIR</t>
  </si>
  <si>
    <t>Retención del IA sobre rentas asignadas empresas acogidas al régimen de los arts. 14 letra B) N° 1 , 2 y/o 14 letra D) N° 8, según art. 74 N° 4 LIR</t>
  </si>
  <si>
    <t>Débito fiscal por restitución crédito por IDPC, según art. 63 inc. final LIR</t>
  </si>
  <si>
    <t>Impuesto único talleres artesanales</t>
  </si>
  <si>
    <t>Impuesto único pescadores artesanales</t>
  </si>
  <si>
    <t>Impuesto único por retiros de ahorro previsional, según art. 42 bis inc. 1° N° 3 LIR</t>
  </si>
  <si>
    <t>Restitución crédito por gastos de capacitación excesivo, según  art. 6° Ley N° 20.326</t>
  </si>
  <si>
    <t>DEDUCCIONES A LOS IMPUESTOS</t>
  </si>
  <si>
    <t>PPM y remanente del IEAM</t>
  </si>
  <si>
    <t>b) PPM de segunda categoría art. 84 letra b) LIR</t>
  </si>
  <si>
    <t>c) PPM Voluntario, según art. 88 incs. 1° y 2° LIR</t>
  </si>
  <si>
    <t>Crédito fiscal AFP, según art. 23 D.L. N° 3.500 de 1980</t>
  </si>
  <si>
    <t>Crédito por gastos de capacitación, según Ley N° 19.518</t>
  </si>
  <si>
    <t>Crédito por desembolsos directos por trazabilidad (art. 60 quinquies Código Tributario)</t>
  </si>
  <si>
    <t>Crédito empresas constructoras</t>
  </si>
  <si>
    <t>Crédito por reintegro de peajes, según art. 1° Ley N° 19.764</t>
  </si>
  <si>
    <t>Retenciones por rentas declaradas en código 110 (Recuadro N°1)</t>
  </si>
  <si>
    <t>Mayor retención por sueldos, pensiones y otras rentas similares declaradas en código 1098, según art. 88 inc. final LIR</t>
  </si>
  <si>
    <t>Retenciones efectuadas por instituciones autorizadas con tasa 15%, sobre los retiros de ahorro previsional, según art. 42 bis N° 3 incs. 2° y 3° LIR</t>
  </si>
  <si>
    <t>Retenciones por retiros de seguros de vida con ahorro y seguros dotales, y retenciones efectuadas sobre las rentas de capitales mobiliarios</t>
  </si>
  <si>
    <t>Retenciones por rentas declaradas en códigos 104, 106, 108, 955, 1632, 155, 1032, 1891, 908, 951, 32 y 1829</t>
  </si>
  <si>
    <t>Retenciones por actividades mineras según el N° 6 del art. 74 LIR</t>
  </si>
  <si>
    <t>Créditos puestos a disposición de los socios por la sociedad respectiva, según instrucciones</t>
  </si>
  <si>
    <t>Crédito por sistemas solares térmicos, según Ley N° 20.365</t>
  </si>
  <si>
    <t>PPM puestos a disposición de los propietarios de empresas del régimen de transparencia tributaria del art. 14 letra D) N° 8 LIR</t>
  </si>
  <si>
    <t>Pago provisional exportadores, según ex-art. 13 Ley N° 18.768</t>
  </si>
  <si>
    <t>Retenciones sobre intereses, según art. 74 N° 7 y 8 LIR</t>
  </si>
  <si>
    <t>Impuestos declarados y pagados en conformidad al art. 69 N° 4 LIR</t>
  </si>
  <si>
    <t>Excedente crédito por IDPC del código 76</t>
  </si>
  <si>
    <t>Deducción de impuesto por tasas rebajadas en virtud de convenios para evitar la doble tributación</t>
  </si>
  <si>
    <t>Crédito por la compra de viviendas nuevas adquiridas con créditos con garantía hipotecaria, según Ley N° 21.631</t>
  </si>
  <si>
    <t>Número de cuenta</t>
  </si>
  <si>
    <t>Tipo de cuenta</t>
  </si>
  <si>
    <t>RECARGOS POR DECLARACIÓN FUERA DE PLAZO</t>
  </si>
  <si>
    <t>MÁS: reajustes declaración fuera de plazo</t>
  </si>
  <si>
    <t>MÁS: intereses y multas declaración fuera de plazo</t>
  </si>
  <si>
    <t>TOTAL A PAGAR (códigos 91+92+ 93)</t>
  </si>
  <si>
    <t>REGIMEN TRANSPARENTE 14 D) N°8</t>
  </si>
  <si>
    <t>ELÍAS CASANOVA CABRERA</t>
  </si>
  <si>
    <t>30.08.2024</t>
  </si>
  <si>
    <t>2. Tabla de reajuste VIPC 2024</t>
  </si>
  <si>
    <t>3. Determinación de la base imponible de impuestos, al 31.12.2024</t>
  </si>
  <si>
    <t>(+) Ingresos percibidos</t>
  </si>
  <si>
    <t>(-) Egresos pagados</t>
  </si>
  <si>
    <t>Resultado tributario art. 14 D); N° 8 LIR</t>
  </si>
  <si>
    <t>2. Determinación resultado tributario al 31.12.2024 ( históricos)</t>
  </si>
  <si>
    <t>Participación Regimen Transparente - 60%</t>
  </si>
  <si>
    <t>Participación Regimen Transparente - 40%</t>
  </si>
  <si>
    <t>AT.2025</t>
  </si>
  <si>
    <t>Y más</t>
  </si>
  <si>
    <t>La empresa África Limitada, acogida al régimen propyme Art. 14 D) N° 8 de la LIR, le entrega la siguiente al 31.12.2024</t>
  </si>
  <si>
    <t>OPERACIÓN RENTA AT2025</t>
  </si>
  <si>
    <r>
      <rPr>
        <b/>
        <sz val="10"/>
        <color rgb="FFFFFFFF"/>
        <rFont val="Arial Narrow"/>
        <family val="2"/>
      </rPr>
      <t>IMPUESTOS ANUALES A LA RENTA</t>
    </r>
  </si>
  <si>
    <r>
      <rPr>
        <b/>
        <sz val="11"/>
        <color rgb="FF404040"/>
        <rFont val="Arial Narrow"/>
        <family val="2"/>
      </rPr>
      <t>IMPUESTOS DETERMINADOS</t>
    </r>
  </si>
  <si>
    <r>
      <rPr>
        <b/>
        <sz val="11"/>
        <color rgb="FF404040"/>
        <rFont val="Arial Narrow"/>
        <family val="2"/>
      </rPr>
      <t>IMPUESTOS</t>
    </r>
  </si>
  <si>
    <r>
      <rPr>
        <b/>
        <sz val="11"/>
        <color rgb="FF404040"/>
        <rFont val="Arial Narrow"/>
        <family val="2"/>
      </rPr>
      <t>BASE IMPONIBLE</t>
    </r>
  </si>
  <si>
    <r>
      <rPr>
        <b/>
        <sz val="11"/>
        <color rgb="FF404040"/>
        <rFont val="Arial Narrow"/>
        <family val="2"/>
      </rPr>
      <t>REBAJAS AL IMPUESTO</t>
    </r>
  </si>
  <si>
    <r>
      <rPr>
        <sz val="11"/>
        <color rgb="FF404040"/>
        <rFont val="Arial Narrow"/>
        <family val="2"/>
      </rPr>
      <t>+</t>
    </r>
  </si>
  <si>
    <r>
      <rPr>
        <sz val="11"/>
        <color rgb="FF404040"/>
        <rFont val="Arial Narrow"/>
        <family val="2"/>
      </rPr>
      <t>IDPC de empresas acogidas al régimen Pro Pyme, según art. 14 letra D) N° 3 LIR</t>
    </r>
  </si>
  <si>
    <r>
      <rPr>
        <sz val="11"/>
        <color rgb="FF404040"/>
        <rFont val="Arial Narrow"/>
        <family val="2"/>
      </rPr>
      <t>IDPC de empresas acogidas al régimen de imputación parcial de créditos, según art. 14 letra A) LIR</t>
    </r>
  </si>
  <si>
    <t>IDPC contribuyentes  o entidades sin vínculo directo o indirecto con propietarios afectos a IGC o IA, según art. 14 letra G) LIR</t>
  </si>
  <si>
    <t>a) Rentas propias de actividad de renta presunta agrícola</t>
  </si>
  <si>
    <t>b) Rentas propias de actividad de renta presunta transporte de pasajeros</t>
  </si>
  <si>
    <t>c) Rentas propias de actividad de renta presunta transporte de carga</t>
  </si>
  <si>
    <t>d) Rentas propias de actividad de renta presunta minera</t>
  </si>
  <si>
    <r>
      <rPr>
        <sz val="11"/>
        <color rgb="FF404040"/>
        <rFont val="Arial Narrow"/>
        <family val="2"/>
      </rPr>
      <t>IDPC sobre rentas efectivas determinadas sin contabilidad completa</t>
    </r>
  </si>
  <si>
    <t xml:space="preserve">c) Rentas obtenidas por contribuyentes con contabilidad simplificada   </t>
  </si>
  <si>
    <r>
      <rPr>
        <sz val="11"/>
        <color rgb="FF404040"/>
        <rFont val="Arial Narrow"/>
        <family val="2"/>
      </rPr>
      <t>Pago voluntario a título de IDPC, según art. 14 letra A) N° 6 LIR</t>
    </r>
  </si>
  <si>
    <r>
      <rPr>
        <sz val="11"/>
        <color rgb="FF404040"/>
        <rFont val="Arial Narrow"/>
        <family val="2"/>
      </rPr>
      <t>Diferencia de créditos por IDPC otorgados en forma indebida o en exceso, según art. 14 letra A) N° 7 LIR</t>
    </r>
  </si>
  <si>
    <r>
      <rPr>
        <sz val="11"/>
        <color rgb="FF404040"/>
        <rFont val="Arial Narrow"/>
        <family val="2"/>
      </rPr>
      <t>Impuesto específico a la actividad minera, según art. 64 bis LIR</t>
    </r>
  </si>
  <si>
    <t>Royalty Minero Ley N° 21.591</t>
  </si>
  <si>
    <t>a) Componente ad valorem según art. 2 Ley N° 21.591</t>
  </si>
  <si>
    <t>b) Componente del margen según art. 3 o art. 4 Ley N° 21.591</t>
  </si>
  <si>
    <r>
      <rPr>
        <sz val="11"/>
        <color rgb="FF404040"/>
        <rFont val="Arial Narrow"/>
        <family val="2"/>
      </rPr>
      <t>Impuesto único de 10% por enajenación de bienes raíces, según art. 17 N° 8 letra b) LIR y/o art. 4 Ley N° 21.078</t>
    </r>
  </si>
  <si>
    <r>
      <rPr>
        <sz val="11"/>
        <color rgb="FF404040"/>
        <rFont val="Arial Narrow"/>
        <family val="2"/>
      </rPr>
      <t>Impuesto único de 40% sobre gastos rechazados y otras partidas, según art. 21 inc. 1°, art. 14 letra A) N° 9 LIR</t>
    </r>
  </si>
  <si>
    <r>
      <rPr>
        <sz val="11"/>
        <color rgb="FF404040"/>
        <rFont val="Arial Narrow"/>
        <family val="2"/>
      </rPr>
      <t>Impuesto único de 10% por enajenación o rescate de acciones de S.A. con presencia bursátil, de cuotas de fondos de
inversión y fondos mutuos, según art. 107 LIR vigente a partir del 02.09.2022</t>
    </r>
  </si>
  <si>
    <r>
      <rPr>
        <sz val="11"/>
        <color rgb="FF404040"/>
        <rFont val="Arial Narrow"/>
        <family val="2"/>
      </rPr>
      <t>Contribución para el desarrollo regional según art. 32 Ley N° 21.210</t>
    </r>
  </si>
  <si>
    <r>
      <rPr>
        <sz val="11"/>
        <color rgb="FF404040"/>
        <rFont val="Arial Narrow"/>
        <family val="2"/>
      </rPr>
      <t>IA en carácter de único (activos subyacentes), según art. 58 N° 3 LIR</t>
    </r>
  </si>
  <si>
    <r>
      <rPr>
        <sz val="11"/>
        <color rgb="FF404040"/>
        <rFont val="Arial Narrow"/>
        <family val="2"/>
      </rPr>
      <t>Impuesto único de 10%, según art. 82 del art. 1° Ley N° 20.712</t>
    </r>
  </si>
  <si>
    <r>
      <rPr>
        <sz val="11"/>
        <color rgb="FF404040"/>
        <rFont val="Arial Narrow"/>
        <family val="2"/>
      </rPr>
      <t>Impuesto único por exceso de endeudamiento, según art. 41 F LIR</t>
    </r>
  </si>
  <si>
    <r>
      <rPr>
        <sz val="11"/>
        <color rgb="FF404040"/>
        <rFont val="Arial Narrow"/>
        <family val="2"/>
      </rPr>
      <t>IA según ex D.L. N° 600 de 1974</t>
    </r>
  </si>
  <si>
    <r>
      <rPr>
        <sz val="11"/>
        <color rgb="FF404040"/>
        <rFont val="Arial Narrow"/>
        <family val="2"/>
      </rPr>
      <t>IA según arts. 58 N° 1 y 2 y 60 inc. 1° LIR</t>
    </r>
  </si>
  <si>
    <r>
      <rPr>
        <sz val="11"/>
        <color rgb="FF404040"/>
        <rFont val="Arial Narrow"/>
        <family val="2"/>
      </rPr>
      <t>Impuesto único tasa 25% por distribuciones desproporcionadas, según art. 39° transitorio Ley N° 21.210</t>
    </r>
  </si>
  <si>
    <t xml:space="preserve">IMPUESTOS ANUALES A LA RENTA </t>
  </si>
  <si>
    <r>
      <rPr>
        <b/>
        <sz val="11"/>
        <color rgb="FF404040"/>
        <rFont val="Arial Narrow"/>
        <family val="2"/>
      </rPr>
      <t>DEDUCCIONES A LOS IMPUESTOS</t>
    </r>
  </si>
  <si>
    <r>
      <rPr>
        <sz val="11"/>
        <color rgb="FF404040"/>
        <rFont val="Arial Narrow"/>
        <family val="2"/>
      </rPr>
      <t>Reliquidación IGC por término de giro de empresa acogida al régimen del art. 14 letras A) y D) N° 3 y 8, según art. 38 bis
N° 3 LIR</t>
    </r>
  </si>
  <si>
    <r>
      <rPr>
        <sz val="11"/>
        <color rgb="FF404040"/>
        <rFont val="Arial Narrow"/>
        <family val="2"/>
      </rPr>
      <t>-</t>
    </r>
  </si>
  <si>
    <t xml:space="preserve">a) PPM arts. 84 letras a), c) , e), y h) y 14 D N° 3 letra (k) LIR </t>
  </si>
  <si>
    <t xml:space="preserve">d) Remanente del IEAM anotado en el código 829 del recuadro N° 8 </t>
  </si>
  <si>
    <t>PPUA sin derecho a devolución, según art. 27° transitorio de la Ley N° 21.210</t>
  </si>
  <si>
    <t xml:space="preserve">PPUA con derecho a devolución, según art. 27° transitorio de la Ley N° </t>
  </si>
  <si>
    <t>Remanente de crédito por reliquidación del IUSC y/o por ahorro neto positivo, proveniente de códigos 162 y/o 174</t>
  </si>
  <si>
    <r>
      <rPr>
        <b/>
        <sz val="11"/>
        <color rgb="FF404040"/>
        <rFont val="Arial Narrow"/>
        <family val="2"/>
      </rPr>
      <t>OTROS CARGOS</t>
    </r>
  </si>
  <si>
    <r>
      <rPr>
        <sz val="11"/>
        <color rgb="FF404040"/>
        <rFont val="Arial Narrow"/>
        <family val="2"/>
      </rPr>
      <t>Cargo por cotizaciones previsionales, según arts. 89 y sgtes. D.L. N° 3.500 de 1980</t>
    </r>
  </si>
  <si>
    <r>
      <rPr>
        <sz val="11"/>
        <color rgb="FF404040"/>
        <rFont val="Arial Narrow"/>
        <family val="2"/>
      </rPr>
      <t>Monto a pagar cuota(s) préstamo(s) tasa 0% (préstamos solidarios del Estado)</t>
    </r>
  </si>
  <si>
    <r>
      <rPr>
        <sz val="11"/>
        <color rgb="FF585858"/>
        <rFont val="Arial Narrow"/>
        <family val="2"/>
      </rPr>
      <t>+</t>
    </r>
  </si>
  <si>
    <r>
      <rPr>
        <sz val="11"/>
        <color rgb="FF404040"/>
        <rFont val="Arial Narrow"/>
        <family val="2"/>
      </rPr>
      <t>Monto a pagar cuota anticipo solidario para pago de cotizaciones, según art. 21 inc. 1° y 3° Ley N° 21.354</t>
    </r>
  </si>
  <si>
    <r>
      <rPr>
        <b/>
        <sz val="11"/>
        <color rgb="FF404040"/>
        <rFont val="Arial Narrow"/>
        <family val="2"/>
      </rPr>
      <t>RESULTADO LIQUIDACIÓN ANUAL IMPUESTO A LA RENTA   (si el resultado es negativo o cero, deberá declarar por Internet)</t>
    </r>
  </si>
  <si>
    <r>
      <rPr>
        <sz val="11"/>
        <color rgb="FF585858"/>
        <rFont val="Arial Narrow"/>
        <family val="2"/>
      </rPr>
      <t>=</t>
    </r>
  </si>
  <si>
    <r>
      <rPr>
        <b/>
        <sz val="11"/>
        <color rgb="FFFFFFFF"/>
        <rFont val="Arial Narrow"/>
        <family val="2"/>
      </rPr>
      <t>REMANENTE DE CRÉDITO</t>
    </r>
  </si>
  <si>
    <r>
      <rPr>
        <sz val="11"/>
        <color rgb="FF404040"/>
        <rFont val="Arial Narrow"/>
        <family val="2"/>
      </rPr>
      <t>SALDO A FAVOR</t>
    </r>
  </si>
  <si>
    <r>
      <rPr>
        <sz val="11"/>
        <color rgb="FF404040"/>
        <rFont val="Arial Narrow"/>
        <family val="2"/>
      </rPr>
      <t>Menos: saldo puesto a disposición de los socios</t>
    </r>
  </si>
  <si>
    <r>
      <rPr>
        <sz val="11"/>
        <color rgb="FF585858"/>
        <rFont val="Arial Narrow"/>
        <family val="2"/>
      </rPr>
      <t>-</t>
    </r>
  </si>
  <si>
    <r>
      <rPr>
        <b/>
        <sz val="11"/>
        <color rgb="FF404040"/>
        <rFont val="Arial Narrow"/>
        <family val="2"/>
      </rPr>
      <t>DEVOLUCIÓN SOLICITADA</t>
    </r>
  </si>
  <si>
    <r>
      <rPr>
        <sz val="11"/>
        <color rgb="FF404040"/>
        <rFont val="Arial Narrow"/>
        <family val="2"/>
      </rPr>
      <t>Monto</t>
    </r>
  </si>
  <si>
    <r>
      <rPr>
        <b/>
        <sz val="11"/>
        <color rgb="FF404040"/>
        <rFont val="Arial Narrow"/>
        <family val="2"/>
      </rPr>
      <t>SOLICITO DEPOSITAR REMANENTE EN CUENTA CORRIENTE O DE AHORRO BANCARIA</t>
    </r>
  </si>
  <si>
    <r>
      <rPr>
        <sz val="11"/>
        <color rgb="FF585858"/>
        <rFont val="Arial Narrow"/>
        <family val="2"/>
      </rPr>
      <t>Nombre institución bancaria</t>
    </r>
  </si>
  <si>
    <t xml:space="preserve"> IMPUESTO A PAGAR</t>
  </si>
  <si>
    <r>
      <rPr>
        <sz val="11"/>
        <color rgb="FF404040"/>
        <rFont val="Arial Narrow"/>
        <family val="2"/>
      </rPr>
      <t>Impuesto adeudado</t>
    </r>
  </si>
  <si>
    <t xml:space="preserve">Reajuste art.72 LIR, código 305       </t>
  </si>
  <si>
    <r>
      <rPr>
        <sz val="11"/>
        <color rgb="FF404040"/>
        <rFont val="Arial Narrow"/>
        <family val="2"/>
      </rPr>
      <t xml:space="preserve">TOTAL A PAGAR (códigos </t>
    </r>
    <r>
      <rPr>
        <sz val="11"/>
        <rFont val="Arial Narrow"/>
        <family val="2"/>
      </rPr>
      <t>90 + 39)</t>
    </r>
  </si>
  <si>
    <r>
      <rPr>
        <sz val="11"/>
        <color rgb="FF585858"/>
        <rFont val="Arial Narrow"/>
        <family val="2"/>
      </rPr>
      <t>PERCIBIDO O PAGADO</t>
    </r>
  </si>
  <si>
    <r>
      <rPr>
        <sz val="11"/>
        <color rgb="FF404040"/>
        <rFont val="Arial Narrow"/>
        <family val="2"/>
      </rPr>
      <t>Ingresos del giro percibidos</t>
    </r>
  </si>
  <si>
    <r>
      <rPr>
        <sz val="11"/>
        <color rgb="FF404040"/>
        <rFont val="Arial Narrow"/>
        <family val="2"/>
      </rPr>
      <t>Ingresos del giro devengados en ejercicios anteriores y percibidos en el ejercicio actual</t>
    </r>
  </si>
  <si>
    <r>
      <rPr>
        <sz val="11"/>
        <color rgb="FF404040"/>
        <rFont val="Arial Narrow"/>
        <family val="2"/>
      </rPr>
      <t>Rentas de fuente extranjera percibidas</t>
    </r>
  </si>
  <si>
    <r>
      <rPr>
        <sz val="11"/>
        <color rgb="FF404040"/>
        <rFont val="Arial Narrow"/>
        <family val="2"/>
      </rPr>
      <t>Intereses y reajustes percibidos por préstamos y otros</t>
    </r>
  </si>
  <si>
    <r>
      <rPr>
        <sz val="11"/>
        <color rgb="FF404040"/>
        <rFont val="Arial Narrow"/>
        <family val="2"/>
      </rPr>
      <t>Mayor valor percibido por rescate o enajenación de inversiones o bienes no depreciables</t>
    </r>
  </si>
  <si>
    <r>
      <rPr>
        <sz val="11"/>
        <color rgb="FF404040"/>
        <rFont val="Arial Narrow"/>
        <family val="2"/>
      </rPr>
      <t>Dividendos o retiros percibidos en el ejercicio, por participaciones en otras empresas</t>
    </r>
  </si>
  <si>
    <r>
      <rPr>
        <sz val="11"/>
        <color rgb="FF404040"/>
        <rFont val="Arial Narrow"/>
        <family val="2"/>
      </rPr>
      <t>Incremento por IDPC</t>
    </r>
  </si>
  <si>
    <r>
      <rPr>
        <sz val="11"/>
        <color rgb="FF404040"/>
        <rFont val="Arial Narrow"/>
        <family val="2"/>
      </rPr>
      <t>Ingresos percibidos o devengados por operaciones con empresas relacionadas del art. 14 letra A) LIR</t>
    </r>
  </si>
  <si>
    <r>
      <rPr>
        <sz val="11"/>
        <color rgb="FF404040"/>
        <rFont val="Arial Narrow"/>
        <family val="2"/>
      </rPr>
      <t>Otros ingresos percibidos o devengados</t>
    </r>
  </si>
  <si>
    <r>
      <rPr>
        <sz val="11"/>
        <color rgb="FF404040"/>
        <rFont val="Arial Narrow"/>
        <family val="2"/>
      </rPr>
      <t>Ingreso diferido imputado en el ejercicio, debidamente incrementado y reajustado, cuando corresponda</t>
    </r>
  </si>
  <si>
    <r>
      <rPr>
        <sz val="11"/>
        <color rgb="FF404040"/>
        <rFont val="Arial Narrow"/>
        <family val="2"/>
      </rPr>
      <t>Crédito por activos fijos adquiridos en el ejercicio (art. 33 bis LIR)</t>
    </r>
  </si>
  <si>
    <r>
      <rPr>
        <b/>
        <sz val="11"/>
        <color rgb="FF404040"/>
        <rFont val="Arial Narrow"/>
        <family val="2"/>
      </rPr>
      <t>Total de ingresos anuales</t>
    </r>
  </si>
  <si>
    <r>
      <rPr>
        <sz val="11"/>
        <color rgb="FF404040"/>
        <rFont val="Arial Narrow"/>
        <family val="2"/>
      </rPr>
      <t>=</t>
    </r>
  </si>
  <si>
    <r>
      <rPr>
        <sz val="11"/>
        <color rgb="FF404040"/>
        <rFont val="Arial Narrow"/>
        <family val="2"/>
      </rPr>
      <t>Gasto por saldo inicial de existencias o insumos del negocio en cambio de régimen, pagados</t>
    </r>
  </si>
  <si>
    <r>
      <rPr>
        <sz val="11"/>
        <color rgb="FF404040"/>
        <rFont val="Arial Narrow"/>
        <family val="2"/>
      </rPr>
      <t>Gasto por saldo inicial de activos fijos depreciables en cambio de régimen, pagados</t>
    </r>
  </si>
  <si>
    <r>
      <rPr>
        <sz val="11"/>
        <color rgb="FF404040"/>
        <rFont val="Arial Narrow"/>
        <family val="2"/>
      </rPr>
      <t>Gasto por pérdida tributaria en cambio de régimen</t>
    </r>
  </si>
  <si>
    <r>
      <rPr>
        <sz val="11"/>
        <color rgb="FF404040"/>
        <rFont val="Arial Narrow"/>
        <family val="2"/>
      </rPr>
      <t>Existencias, insumos y servicios del negocio, pagados</t>
    </r>
  </si>
  <si>
    <r>
      <rPr>
        <sz val="11"/>
        <color rgb="FF404040"/>
        <rFont val="Arial Narrow"/>
        <family val="2"/>
      </rPr>
      <t>Existencias, insumos y servicios del negocio adeudados en ejercicios anteriores y pagados en el ejercicio actual</t>
    </r>
  </si>
  <si>
    <r>
      <rPr>
        <sz val="11"/>
        <color rgb="FF404040"/>
        <rFont val="Arial Narrow"/>
        <family val="2"/>
      </rPr>
      <t>Gastos de rentas de fuente extranjera, pagados</t>
    </r>
  </si>
  <si>
    <r>
      <rPr>
        <sz val="11"/>
        <color rgb="FF404040"/>
        <rFont val="Arial Narrow"/>
        <family val="2"/>
      </rPr>
      <t>Remuneraciones pagadas</t>
    </r>
  </si>
  <si>
    <r>
      <rPr>
        <sz val="11"/>
        <color rgb="FF404040"/>
        <rFont val="Arial Narrow"/>
        <family val="2"/>
      </rPr>
      <t>Honorarios pagados</t>
    </r>
  </si>
  <si>
    <r>
      <rPr>
        <sz val="11"/>
        <color rgb="FF404040"/>
        <rFont val="Arial Narrow"/>
        <family val="2"/>
      </rPr>
      <t>Adquisición de bienes del activo fijo, pagados</t>
    </r>
  </si>
  <si>
    <r>
      <rPr>
        <sz val="11"/>
        <color rgb="FF404040"/>
        <rFont val="Arial Narrow"/>
        <family val="2"/>
      </rPr>
      <t>Arriendos pagados</t>
    </r>
  </si>
  <si>
    <r>
      <rPr>
        <sz val="11"/>
        <color rgb="FF404040"/>
        <rFont val="Arial Narrow"/>
        <family val="2"/>
      </rPr>
      <t>Gastos por exigencias medio ambientales, pagados</t>
    </r>
  </si>
  <si>
    <r>
      <rPr>
        <sz val="11"/>
        <color rgb="FF404040"/>
        <rFont val="Arial Narrow"/>
        <family val="2"/>
      </rPr>
      <t>Intereses y reajustes pagados por préstamos y otros</t>
    </r>
  </si>
  <si>
    <r>
      <rPr>
        <sz val="11"/>
        <color rgb="FF404040"/>
        <rFont val="Arial Narrow"/>
        <family val="2"/>
      </rPr>
      <t>Pérdida en rescate o enajenación de inversiones o bienes no depreciables</t>
    </r>
  </si>
  <si>
    <r>
      <rPr>
        <sz val="11"/>
        <color rgb="FF404040"/>
        <rFont val="Arial Narrow"/>
        <family val="2"/>
      </rPr>
      <t>Otros gastos deducibles de los ingresos</t>
    </r>
  </si>
  <si>
    <r>
      <rPr>
        <sz val="11"/>
        <color rgb="FF404040"/>
        <rFont val="Arial Narrow"/>
        <family val="2"/>
      </rPr>
      <t>Gastos o egresos pagados o adeudados por operaciones con empresas relacionadas del art. 14 letra A) LIR</t>
    </r>
  </si>
  <si>
    <r>
      <rPr>
        <sz val="11"/>
        <color rgb="FF404040"/>
        <rFont val="Arial Narrow"/>
        <family val="2"/>
      </rPr>
      <t>Pérdidas tributarias de ejercicios anteriores</t>
    </r>
  </si>
  <si>
    <r>
      <rPr>
        <sz val="11"/>
        <color rgb="FF404040"/>
        <rFont val="Arial Narrow"/>
        <family val="2"/>
      </rPr>
      <t>Créditos incobrables castigados en el ejercicio (reconocidos sobre ingresos devengados)</t>
    </r>
  </si>
  <si>
    <r>
      <rPr>
        <b/>
        <sz val="11"/>
        <color rgb="FF404040"/>
        <rFont val="Arial Narrow"/>
        <family val="2"/>
      </rPr>
      <t>Total de egresos anuales</t>
    </r>
  </si>
  <si>
    <r>
      <rPr>
        <b/>
        <sz val="11"/>
        <color rgb="FF404040"/>
        <rFont val="Arial Narrow"/>
        <family val="2"/>
      </rPr>
      <t>Base imponible a asignar a propietarios que son contribuyentes de impuestos finales, o pérdida tributaria del ejercicio</t>
    </r>
  </si>
  <si>
    <r>
      <rPr>
        <b/>
        <sz val="11"/>
        <color rgb="FF252525"/>
        <rFont val="Arial Narrow"/>
        <family val="2"/>
      </rPr>
      <t>RECUADRO N° 22: BASE IMPONIBLE RÉGIMEN DE TRANSPARENCIA TRIBUTARIA (ART. 14 LETRA D) N° 8 LIR)</t>
    </r>
  </si>
  <si>
    <r>
      <rPr>
        <b/>
        <sz val="11"/>
        <color rgb="FFFFFFFF"/>
        <rFont val="Arial Narrow"/>
        <family val="2"/>
      </rPr>
      <t>BASE IMPONIBLE IUSC O IGC O IA</t>
    </r>
  </si>
  <si>
    <r>
      <rPr>
        <b/>
        <sz val="11"/>
        <color rgb="FFFFFFFF"/>
        <rFont val="Arial Narrow"/>
        <family val="2"/>
      </rPr>
      <t>TIPOS  DE RENTAS Y REBAJAS</t>
    </r>
  </si>
  <si>
    <r>
      <rPr>
        <b/>
        <sz val="11"/>
        <color rgb="FFFFFFFF"/>
        <rFont val="Arial Narrow"/>
        <family val="2"/>
      </rPr>
      <t>CRÉDITO POR IMPUESTO DE PRIMERA CATEGORÍA</t>
    </r>
  </si>
  <si>
    <r>
      <rPr>
        <b/>
        <sz val="11"/>
        <color rgb="FFFFFFFF"/>
        <rFont val="Arial Narrow"/>
        <family val="2"/>
      </rPr>
      <t>RENTAS Y REBAJAS</t>
    </r>
  </si>
  <si>
    <r>
      <rPr>
        <sz val="11"/>
        <color rgb="FFFFFFFF"/>
        <rFont val="Arial Narrow"/>
        <family val="2"/>
      </rPr>
      <t>CON OBLIGACIÓN DE RESTITUCIÓN</t>
    </r>
  </si>
  <si>
    <r>
      <rPr>
        <sz val="11"/>
        <color rgb="FFFFFFFF"/>
        <rFont val="Arial Narrow"/>
        <family val="2"/>
      </rPr>
      <t>SIN OBLIGACIÓN DE RESTITUCIÓN</t>
    </r>
  </si>
  <si>
    <r>
      <rPr>
        <sz val="11"/>
        <color rgb="FFFFFFFF"/>
        <rFont val="Arial Narrow"/>
        <family val="2"/>
      </rPr>
      <t>Sin derecho a
devolución</t>
    </r>
  </si>
  <si>
    <r>
      <rPr>
        <sz val="11"/>
        <color rgb="FFFFFFFF"/>
        <rFont val="Arial Narrow"/>
        <family val="2"/>
      </rPr>
      <t>Con derecho a devolución</t>
    </r>
  </si>
  <si>
    <r>
      <rPr>
        <sz val="11"/>
        <color rgb="FFFFFFFF"/>
        <rFont val="Arial Narrow"/>
        <family val="2"/>
      </rPr>
      <t>Con derecho a
devolución</t>
    </r>
  </si>
  <si>
    <r>
      <rPr>
        <b/>
        <sz val="11"/>
        <color rgb="FF404040"/>
        <rFont val="Arial Narrow"/>
        <family val="2"/>
      </rPr>
      <t>RENTAS BRUTAS AFECTAS</t>
    </r>
  </si>
  <si>
    <r>
      <rPr>
        <sz val="11"/>
        <color rgb="FF404040"/>
        <rFont val="Arial Narrow"/>
        <family val="2"/>
      </rPr>
      <t>Retiros o remesas afectos al IGC o IA, según art. 14 letras A) y/o D) N° 3 LIR</t>
    </r>
  </si>
  <si>
    <r>
      <rPr>
        <sz val="11"/>
        <color rgb="FF404040"/>
        <rFont val="Arial Narrow"/>
        <family val="2"/>
      </rPr>
      <t>Dividendos afectos al IGC o IA, según art.14 letras A) y/o D) N° 3 LIR</t>
    </r>
  </si>
  <si>
    <r>
      <rPr>
        <sz val="11"/>
        <color rgb="FF404040"/>
        <rFont val="Arial Narrow"/>
        <family val="2"/>
      </rPr>
      <t>Gastos rechazados y otras partidas referidos en el art. 21 inc. 3° LIR</t>
    </r>
  </si>
  <si>
    <t>a) Rentas propias de la actividad de renta presunta</t>
  </si>
  <si>
    <t>b) Rentas por participaciones o cuotas de comunidades obtenidas por la empresa que determina su renta presunta</t>
  </si>
  <si>
    <t>Rentas propias y/o de terceros, provenientes de empresas que determinan su renta efectiva sin contabilidad completa, según art. 14 letra B) N° 1 LIR</t>
  </si>
  <si>
    <t>a) Rentas del arrendamiento, subarrendamiento, usufructo o cesión de cualquier otra forma del uso o goce temporal de bienes raíces agrícolas y no agrícolas, determinadas mediante el respectivo contrato</t>
  </si>
  <si>
    <t>Rentas de capitales mobiliarios (art. 20 N° 2 LIR), mayor valor en la enajenación o rescate de cuotas fondos mutuos y fondos de inversión y enajenación de acciones y derechos sociales (art. 17 N° 8 LIR) y retiros de ELD (arts. 42 ter y quáter LIR)</t>
  </si>
  <si>
    <t xml:space="preserve">b) Mayor valor obtenido en la enajenación o rescate de cuotas fondos mutuos y fondos de inversión y en la enajenación de acciones y derechos sociales (art. 17 N° 8 LIR) </t>
  </si>
  <si>
    <t>a) Rentas de FCH provenientes de capitales mobiliarios, que no excedan los límites de 20 o 30 UTM, según corresponda.</t>
  </si>
  <si>
    <r>
      <t xml:space="preserve">c) Retiros de ELD del art. 42 ter LIR efectuados durante el año </t>
    </r>
    <r>
      <rPr>
        <b/>
        <sz val="11"/>
        <color rgb="FFFF0000"/>
        <rFont val="Arial Narrow"/>
        <family val="2"/>
      </rPr>
      <t>2024,</t>
    </r>
    <r>
      <rPr>
        <sz val="11"/>
        <rFont val="Arial Narrow"/>
        <family val="2"/>
      </rPr>
      <t xml:space="preserve"> que no excedan los límites exentos de impuesto de 200 u 800 UTM </t>
    </r>
  </si>
  <si>
    <t>d) Otras Rentas exentas del IGC, según art. 54 N° 3 LIR</t>
  </si>
  <si>
    <t xml:space="preserve">Mayor valor en la enajenación de bienes raíces situados en Chile </t>
  </si>
  <si>
    <t>Sueldos y otras rentas similares de fuente extranjera</t>
  </si>
  <si>
    <t>ncremento por impuestos soportados en el exterior, según art. 41 A LIR</t>
  </si>
  <si>
    <t xml:space="preserve"> RENTAS AFECTAS </t>
  </si>
  <si>
    <r>
      <rPr>
        <b/>
        <sz val="11"/>
        <color rgb="FF404040"/>
        <rFont val="Arial Narrow"/>
        <family val="2"/>
      </rPr>
      <t>REBAJAS A LA RENTA</t>
    </r>
  </si>
  <si>
    <t xml:space="preserve">Donaciones, según art. 7° Ley N° 16.282 y D.L. N° 45 de 1973 </t>
  </si>
  <si>
    <t xml:space="preserve">Rebaja por donaciones a entidades sin fines de lucro según nuevo Título VIII bis D.L. N° 3.063 de 1979 (incorporado por Ley N° 21.440), efectuadas por contribuyentes del IUSC, IGC o IA </t>
  </si>
  <si>
    <t>Intereses pagados por créditos con garantía hipotecaria, según art. 55 bis LIR</t>
  </si>
  <si>
    <t xml:space="preserve">Dividendos hipotecarios pagados por viviendas nuevas acogidas al D.F.L. Nº 2 de </t>
  </si>
  <si>
    <r>
      <rPr>
        <b/>
        <sz val="11"/>
        <color rgb="FFFFFFFF"/>
        <rFont val="Arial Narrow"/>
        <family val="2"/>
      </rPr>
      <t>IUSC o IGC</t>
    </r>
  </si>
  <si>
    <r>
      <rPr>
        <sz val="11"/>
        <color rgb="FF404040"/>
        <rFont val="Arial Narrow"/>
        <family val="2"/>
      </rPr>
      <t>IGC o IUSC, según tabla (arts. 47, 52 o 52 bis LIR)</t>
    </r>
  </si>
  <si>
    <r>
      <rPr>
        <sz val="11"/>
        <color rgb="FF404040"/>
        <rFont val="Arial Narrow"/>
        <family val="2"/>
      </rPr>
      <t>IGC sobre intereses y otros rendimientos, según art. 54 bis LIR</t>
    </r>
  </si>
  <si>
    <r>
      <rPr>
        <sz val="11"/>
        <color rgb="FF404040"/>
        <rFont val="Arial Narrow"/>
        <family val="2"/>
      </rPr>
      <t>Reliquidación IGC por ganancias de capital, según art. 17 N° 8 letras a) literal v) y b) LIR</t>
    </r>
  </si>
  <si>
    <r>
      <rPr>
        <sz val="11"/>
        <color rgb="FF404040"/>
        <rFont val="Arial Narrow"/>
        <family val="2"/>
      </rPr>
      <t>Débito fiscal por ahorro neto negativo (Recuadro N° 3), según art. 3° transitorio numeral VI) Ley N° 20.780 (ex. art. 57 bis LIR)</t>
    </r>
  </si>
  <si>
    <r>
      <rPr>
        <sz val="11"/>
        <color rgb="FF404040"/>
        <rFont val="Arial Narrow"/>
        <family val="2"/>
      </rPr>
      <t>Débito fiscal por restitución crédito por IDPC, según art. 56 N° 3 inc. final LIR</t>
    </r>
  </si>
  <si>
    <r>
      <rPr>
        <sz val="11"/>
        <color rgb="FF404040"/>
        <rFont val="Arial Narrow"/>
        <family val="2"/>
      </rPr>
      <t>Tasa adicional de 10% de IGC, sobre cantidades declaradas en código 106, según art. 21 inc. 3° LIR</t>
    </r>
  </si>
  <si>
    <t>CREDITOS</t>
  </si>
  <si>
    <r>
      <rPr>
        <sz val="11"/>
        <color rgb="FF404040"/>
        <rFont val="Arial Narrow"/>
        <family val="2"/>
      </rPr>
      <t>Crédito al IGC, según art. 52 bis LIR</t>
    </r>
  </si>
  <si>
    <r>
      <rPr>
        <sz val="11"/>
        <color rgb="FF404040"/>
        <rFont val="Arial Narrow"/>
        <family val="2"/>
      </rPr>
      <t>Crédito por asignaciones por causa de muerte Ley N° 16.271, según art. 17 N° 8 letra b) literal vi) LIR</t>
    </r>
  </si>
  <si>
    <r>
      <rPr>
        <sz val="11"/>
        <color rgb="FF404040"/>
        <rFont val="Arial Narrow"/>
        <family val="2"/>
      </rPr>
      <t>Crédito al IGC por fomento forestal, según D.L. N° 701 de 1974</t>
    </r>
  </si>
  <si>
    <r>
      <rPr>
        <sz val="11"/>
        <color rgb="FF404040"/>
        <rFont val="Arial Narrow"/>
        <family val="2"/>
      </rPr>
      <t>Crédito proporcional al IGC por rentas exentas declaradas en código 152, según art. 56 N° 2 LIR</t>
    </r>
  </si>
  <si>
    <r>
      <rPr>
        <sz val="11"/>
        <color rgb="FF404040"/>
        <rFont val="Arial Narrow"/>
        <family val="2"/>
      </rPr>
      <t>Crédito al IGC por Impuesto Tasa Adicional, según ex. art. 21 LIR</t>
    </r>
  </si>
  <si>
    <r>
      <rPr>
        <sz val="11"/>
        <color rgb="FF404040"/>
        <rFont val="Arial Narrow"/>
        <family val="2"/>
      </rPr>
      <t>Crédito al IGC por donaciones para fines deportivos, según art. 62 y sgtes. Ley N° 19.712</t>
    </r>
  </si>
  <si>
    <r>
      <rPr>
        <sz val="11"/>
        <color rgb="FF404040"/>
        <rFont val="Arial Narrow"/>
        <family val="2"/>
      </rPr>
      <t>Crédito al IGC por IDPC sin derecho a devolución, según arts. 20 N° 1 letra a), 41 A N° 4 letra A) letra a) y 56 N° 3 LIR</t>
    </r>
  </si>
  <si>
    <r>
      <rPr>
        <sz val="11"/>
        <color rgb="FF404040"/>
        <rFont val="Arial Narrow"/>
        <family val="2"/>
      </rPr>
      <t>Crédito al IGC del 5% sobre total de retiros o dividendos que excedan de 310 UTA que tengan derecho a crédito por IDPC con obligación de restitución, según art. 56 N° 4 LIR</t>
    </r>
  </si>
  <si>
    <r>
      <rPr>
        <sz val="11"/>
        <color rgb="FF404040"/>
        <rFont val="Arial Narrow"/>
        <family val="2"/>
      </rPr>
      <t>Crédito al IGC por Impuesto Territorial pagado por explotación de bienes raíces no agrícolas, según art. 56 N° 5 LIR</t>
    </r>
  </si>
  <si>
    <r>
      <rPr>
        <sz val="11"/>
        <color rgb="FF404040"/>
        <rFont val="Arial Narrow"/>
        <family val="2"/>
      </rPr>
      <t>Crédito al IGC por art. 33 bis LIR, según art. 14 letra D) N°8 letra a) numeral (v) LIR</t>
    </r>
  </si>
  <si>
    <r>
      <rPr>
        <sz val="11"/>
        <color rgb="FF404040"/>
        <rFont val="Arial Narrow"/>
        <family val="2"/>
      </rPr>
      <t>Crédito al IGC o IUSC por gastos en educación, según art. 55 ter LIR</t>
    </r>
  </si>
  <si>
    <r>
      <rPr>
        <sz val="11"/>
        <color rgb="FF404040"/>
        <rFont val="Arial Narrow"/>
        <family val="2"/>
      </rPr>
      <t>Crédito al IGC o IUSC por donaciones para fines sociales, según art. 1° bis Ley N° 19.885</t>
    </r>
  </si>
  <si>
    <r>
      <rPr>
        <sz val="11"/>
        <color rgb="FF404040"/>
        <rFont val="Arial Narrow"/>
        <family val="2"/>
      </rPr>
      <t>Crédito al IGC por donaciones a universidades, institutos profesionales y centros de formación técnica, según art. 69 Ley N° 18.681</t>
    </r>
  </si>
  <si>
    <r>
      <rPr>
        <sz val="11"/>
        <color rgb="FF404040"/>
        <rFont val="Arial Narrow"/>
        <family val="2"/>
      </rPr>
      <t>Crédito al IGC por ingreso diferido, según art. 14 letra D) N°8 letra d) numeral (ii) LIR</t>
    </r>
  </si>
  <si>
    <r>
      <rPr>
        <sz val="11"/>
        <color rgb="FF404040"/>
        <rFont val="Arial Narrow"/>
        <family val="2"/>
      </rPr>
      <t>Crédito al IUSC  o IGC por impuestos soportados en el exterior, según arts. 41 A N°4 letra B) o N° 5 LIR</t>
    </r>
  </si>
  <si>
    <r>
      <rPr>
        <sz val="11"/>
        <color rgb="FF404040"/>
        <rFont val="Arial Narrow"/>
        <family val="2"/>
      </rPr>
      <t>Crédito al IGC o IUSC por IUSC, según art. 56 N° 2 LIR</t>
    </r>
  </si>
  <si>
    <r>
      <rPr>
        <sz val="11"/>
        <color rgb="FF404040"/>
        <rFont val="Arial Narrow"/>
        <family val="2"/>
      </rPr>
      <t>Crédito al IGC o IUSC por ahorro neto positivo (Recuadro N° 3), según art. 3° transitorio numeral VI) Ley N° 20.780 (ex. art. 57 bis LIR)</t>
    </r>
  </si>
  <si>
    <r>
      <rPr>
        <sz val="11"/>
        <color rgb="FF404040"/>
        <rFont val="Arial Narrow"/>
        <family val="2"/>
      </rPr>
      <t>Crédito al IGC o IUSC por IDPC con derecho a devolución, según art. 56 N° 3 LIR</t>
    </r>
  </si>
  <si>
    <r>
      <rPr>
        <sz val="11"/>
        <color rgb="FF404040"/>
        <rFont val="Arial Narrow"/>
        <family val="2"/>
      </rPr>
      <t>Crédito al IGC por impuestos soportados en el exterior, según art. 41 A N° 4 letra A) letra b) LIR</t>
    </r>
  </si>
  <si>
    <r>
      <rPr>
        <sz val="11"/>
        <color rgb="FF404040"/>
        <rFont val="Arial Narrow"/>
        <family val="2"/>
      </rPr>
      <t>Crédito al IGC por donaciones al Fondo Nacional de Reconstrucción, según arts. 5 y 9 Ley N° 20.444</t>
    </r>
  </si>
  <si>
    <r>
      <rPr>
        <sz val="11"/>
        <color rgb="FF404040"/>
        <rFont val="Arial Narrow"/>
        <family val="2"/>
      </rPr>
      <t>Crédito al IGC o IUSC por donaciones para fines culturales, según art.8 Ley N° 18.985</t>
    </r>
  </si>
  <si>
    <r>
      <rPr>
        <sz val="11"/>
        <color rgb="FF404040"/>
        <rFont val="Arial Narrow"/>
        <family val="2"/>
      </rPr>
      <t>IGC O IUSC, DÉBITO FISCAL Y/O TASA ADICIONAL DETERMINADO</t>
    </r>
  </si>
  <si>
    <t>BASE IMPONIBLE ANULA</t>
  </si>
  <si>
    <r>
      <rPr>
        <b/>
        <sz val="11"/>
        <color rgb="FFFFFFFF"/>
        <rFont val="Arial Narrow"/>
        <family val="2"/>
      </rPr>
      <t>IMPUESTOS ANUALES A LA RENTA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</si>
</sst>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 &quot;$&quot;* #,##0_ ;_ &quot;$&quot;* \-#,##0_ ;_ &quot;$&quot;* &quot;-&quot;_ ;_ @_ "/>
    <numFmt numFmtId="41" formatCode="_ * #,##0_ ;_ * \-#,##0_ ;_ * &quot;-&quot;_ ;_ @_ "/>
    <numFmt numFmtId="164" formatCode="_-&quot;$&quot;\ * #,##0.00_-;\-&quot;$&quot;\ * #,##0.00_-;_-&quot;$&quot;\ * &quot;-&quot;??_-;_-@_-"/>
    <numFmt numFmtId="165" formatCode="_-&quot;$&quot;\ * #,##0_-;\-&quot;$&quot;\ * #,##0_-;_-&quot;$&quot;\ * &quot;-&quot;??_-;_-@_-"/>
    <numFmt numFmtId="166" formatCode="0.000"/>
    <numFmt numFmtId="167" formatCode="#,##0;\(#,##0\)"/>
    <numFmt numFmtId="168" formatCode="_-* #,##0.00\ _$_-;\-* #,##0.00\ _$_-;_-* &quot;-&quot;??\ _$_-;_-@_-"/>
    <numFmt numFmtId="169" formatCode="0.0%"/>
    <numFmt numFmtId="170" formatCode="#,##0.000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1"/>
      <color rgb="FF002060"/>
      <name val="Arial Narrow"/>
      <family val="2"/>
    </font>
    <font>
      <sz val="11"/>
      <color rgb="FF002060"/>
      <name val="Arial Narrow"/>
      <family val="2"/>
    </font>
    <font>
      <sz val="11"/>
      <color rgb="FF002060"/>
      <name val="Calibri"/>
      <family val="2"/>
      <scheme val="minor"/>
    </font>
    <font>
      <sz val="8"/>
      <color rgb="FF002060"/>
      <name val="Arial"/>
      <family val="2"/>
    </font>
    <font>
      <sz val="10"/>
      <color rgb="FF002060"/>
      <name val="Arial"/>
      <family val="2"/>
    </font>
    <font>
      <sz val="9"/>
      <color rgb="FF002060"/>
      <name val="Calibri"/>
      <family val="2"/>
      <scheme val="minor"/>
    </font>
    <font>
      <b/>
      <sz val="8"/>
      <color rgb="FF002060"/>
      <name val="Arial"/>
      <family val="2"/>
    </font>
    <font>
      <sz val="8"/>
      <color rgb="FF002060"/>
      <name val="Calibri"/>
      <family val="2"/>
      <scheme val="minor"/>
    </font>
    <font>
      <sz val="11"/>
      <color rgb="FF002060"/>
      <name val="Calibri"/>
      <family val="2"/>
    </font>
    <font>
      <b/>
      <sz val="9"/>
      <color rgb="FF002060"/>
      <name val="Calibri"/>
      <family val="2"/>
      <scheme val="minor"/>
    </font>
    <font>
      <sz val="11"/>
      <color rgb="FF000000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1"/>
      <color rgb="FF000000"/>
      <name val="Arial Narrow"/>
      <family val="2"/>
    </font>
    <font>
      <b/>
      <sz val="11"/>
      <color rgb="FF002060"/>
      <name val="Montserrat Medium"/>
    </font>
    <font>
      <b/>
      <sz val="10"/>
      <color rgb="FF002060"/>
      <name val="Montserrat Medium"/>
    </font>
    <font>
      <sz val="10"/>
      <color rgb="FF002060"/>
      <name val="Montserrat Medium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0"/>
      <name val="Arial Narrow"/>
      <family val="2"/>
    </font>
    <font>
      <b/>
      <sz val="11"/>
      <color theme="0"/>
      <name val="Arial Narrow"/>
      <family val="2"/>
    </font>
    <font>
      <b/>
      <sz val="10"/>
      <color rgb="FFFFFFFF"/>
      <name val="Arial Narrow"/>
      <family val="2"/>
    </font>
    <font>
      <b/>
      <sz val="11"/>
      <color rgb="FF404040"/>
      <name val="Arial Narrow"/>
      <family val="2"/>
    </font>
    <font>
      <sz val="11"/>
      <color rgb="FF404040"/>
      <name val="Arial Narrow"/>
      <family val="2"/>
    </font>
    <font>
      <sz val="11"/>
      <color rgb="FFFF0000"/>
      <name val="Arial Narrow"/>
      <family val="2"/>
    </font>
    <font>
      <b/>
      <sz val="10"/>
      <color rgb="FF404040"/>
      <name val="Arial Narrow"/>
      <family val="2"/>
    </font>
    <font>
      <strike/>
      <sz val="11"/>
      <color rgb="FFFF0000"/>
      <name val="Arial Narrow"/>
      <family val="2"/>
    </font>
    <font>
      <sz val="11"/>
      <color rgb="FF585858"/>
      <name val="Arial Narrow"/>
      <family val="2"/>
    </font>
    <font>
      <b/>
      <sz val="11"/>
      <color rgb="FFFFFFFF"/>
      <name val="Arial Narrow"/>
      <family val="2"/>
    </font>
    <font>
      <b/>
      <sz val="11"/>
      <color rgb="FF252525"/>
      <name val="Arial Narrow"/>
      <family val="2"/>
    </font>
    <font>
      <b/>
      <sz val="11"/>
      <color rgb="FFFF0000"/>
      <name val="Arial Narrow"/>
      <family val="2"/>
    </font>
    <font>
      <sz val="11"/>
      <color rgb="FFFFFFFF"/>
      <name val="Arial Narrow"/>
      <family val="2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2E75B5"/>
      </patternFill>
    </fill>
    <fill>
      <patternFill patternType="solid">
        <fgColor rgb="FFEC7C30"/>
      </patternFill>
    </fill>
    <fill>
      <patternFill patternType="solid">
        <fgColor rgb="FFF4AF84"/>
      </patternFill>
    </fill>
    <fill>
      <patternFill patternType="solid">
        <fgColor rgb="FFF1F1F1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/>
      <top style="thin">
        <color rgb="FF808080"/>
      </top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rgb="FF808080"/>
      </right>
      <top/>
      <bottom/>
      <diagonal/>
    </border>
    <border>
      <left style="medium">
        <color rgb="FF0070C0"/>
      </left>
      <right style="thin">
        <color rgb="FF0070C0"/>
      </right>
      <top style="medium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medium">
        <color rgb="FF0070C0"/>
      </top>
      <bottom style="thin">
        <color rgb="FF0070C0"/>
      </bottom>
      <diagonal/>
    </border>
    <border>
      <left style="thin">
        <color rgb="FF0070C0"/>
      </left>
      <right style="medium">
        <color rgb="FF0070C0"/>
      </right>
      <top style="medium">
        <color rgb="FF0070C0"/>
      </top>
      <bottom style="thin">
        <color rgb="FF0070C0"/>
      </bottom>
      <diagonal/>
    </border>
    <border>
      <left style="medium">
        <color rgb="FF0070C0"/>
      </left>
      <right style="thin">
        <color rgb="FF0070C0"/>
      </right>
      <top style="thin">
        <color rgb="FF0070C0"/>
      </top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medium">
        <color rgb="FF0070C0"/>
      </bottom>
      <diagonal/>
    </border>
    <border>
      <left style="thin">
        <color rgb="FF0070C0"/>
      </left>
      <right style="medium">
        <color rgb="FF0070C0"/>
      </right>
      <top style="thin">
        <color rgb="FF0070C0"/>
      </top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7558519241921"/>
      </right>
      <top/>
      <bottom/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BEBEBE"/>
      </bottom>
      <diagonal/>
    </border>
    <border>
      <left/>
      <right/>
      <top style="thin">
        <color rgb="FF808080"/>
      </top>
      <bottom style="thin">
        <color rgb="FFBEBEBE"/>
      </bottom>
      <diagonal/>
    </border>
    <border>
      <left/>
      <right style="thin">
        <color rgb="FF808080"/>
      </right>
      <top style="thin">
        <color rgb="FF808080"/>
      </top>
      <bottom style="thin">
        <color rgb="FFBEBEBE"/>
      </bottom>
      <diagonal/>
    </border>
    <border>
      <left style="thin">
        <color rgb="FF808080"/>
      </left>
      <right style="thin">
        <color rgb="FFBEBEBE"/>
      </right>
      <top style="thin">
        <color rgb="FFBEBEBE"/>
      </top>
      <bottom style="thin">
        <color rgb="FFBEBEBE"/>
      </bottom>
      <diagonal/>
    </border>
    <border>
      <left style="thin">
        <color rgb="FFBEBEBE"/>
      </left>
      <right/>
      <top style="thin">
        <color rgb="FFBEBEBE"/>
      </top>
      <bottom style="thin">
        <color rgb="FFBEBEBE"/>
      </bottom>
      <diagonal/>
    </border>
    <border>
      <left/>
      <right/>
      <top style="thin">
        <color rgb="FFBEBEBE"/>
      </top>
      <bottom style="thin">
        <color rgb="FFBEBEBE"/>
      </bottom>
      <diagonal/>
    </border>
    <border>
      <left/>
      <right style="thin">
        <color rgb="FFBEBEBE"/>
      </right>
      <top style="thin">
        <color rgb="FFBEBEBE"/>
      </top>
      <bottom style="thin">
        <color rgb="FFBEBEBE"/>
      </bottom>
      <diagonal/>
    </border>
    <border>
      <left style="thin">
        <color rgb="FFBEBEBE"/>
      </left>
      <right style="thin">
        <color rgb="FFBEBEBE"/>
      </right>
      <top style="thin">
        <color rgb="FFBEBEBE"/>
      </top>
      <bottom style="thin">
        <color rgb="FFBEBEBE"/>
      </bottom>
      <diagonal/>
    </border>
    <border>
      <left style="thin">
        <color rgb="FFBEBEBE"/>
      </left>
      <right style="thin">
        <color rgb="FF808080"/>
      </right>
      <top style="thin">
        <color rgb="FFBEBEBE"/>
      </top>
      <bottom style="thin">
        <color rgb="FFBEBEBE"/>
      </bottom>
      <diagonal/>
    </border>
    <border>
      <left style="thin">
        <color rgb="FF808080"/>
      </left>
      <right style="thin">
        <color rgb="FFBEBEBE"/>
      </right>
      <top style="thin">
        <color rgb="FFBEBEBE"/>
      </top>
      <bottom/>
      <diagonal/>
    </border>
    <border>
      <left style="thin">
        <color rgb="FF808080"/>
      </left>
      <right style="thin">
        <color rgb="FFBEBEBE"/>
      </right>
      <top/>
      <bottom/>
      <diagonal/>
    </border>
    <border>
      <left style="thin">
        <color rgb="FF808080"/>
      </left>
      <right style="thin">
        <color rgb="FFBEBEBE"/>
      </right>
      <top/>
      <bottom style="thin">
        <color rgb="FFBEBEBE"/>
      </bottom>
      <diagonal/>
    </border>
    <border>
      <left style="thin">
        <color rgb="FF808080"/>
      </left>
      <right/>
      <top style="thin">
        <color rgb="FFBEBEBE"/>
      </top>
      <bottom style="thin">
        <color rgb="FFBEBEBE"/>
      </bottom>
      <diagonal/>
    </border>
    <border>
      <left/>
      <right style="thin">
        <color rgb="FF808080"/>
      </right>
      <top style="thin">
        <color rgb="FFBEBEBE"/>
      </top>
      <bottom style="thin">
        <color rgb="FFBEBEBE"/>
      </bottom>
      <diagonal/>
    </border>
    <border>
      <left style="thin">
        <color rgb="FFBEBEBE"/>
      </left>
      <right/>
      <top style="thin">
        <color rgb="FFBEBEBE"/>
      </top>
      <bottom style="thin">
        <color rgb="FF808080"/>
      </bottom>
      <diagonal/>
    </border>
    <border>
      <left/>
      <right/>
      <top style="thin">
        <color rgb="FFBEBEBE"/>
      </top>
      <bottom style="thin">
        <color rgb="FF808080"/>
      </bottom>
      <diagonal/>
    </border>
    <border>
      <left style="thin">
        <color rgb="FFBEBEBE"/>
      </left>
      <right style="thin">
        <color rgb="FFBEBEBE"/>
      </right>
      <top style="thin">
        <color rgb="FFBEBEBE"/>
      </top>
      <bottom style="thin">
        <color rgb="FF808080"/>
      </bottom>
      <diagonal/>
    </border>
    <border>
      <left style="thin">
        <color rgb="FFBEBEBE"/>
      </left>
      <right style="thin">
        <color rgb="FF808080"/>
      </right>
      <top style="thin">
        <color rgb="FFBEBEBE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theme="4" tint="0.39997558519241921"/>
      </bottom>
      <diagonal/>
    </border>
    <border>
      <left/>
      <right/>
      <top style="thin">
        <color rgb="FF808080"/>
      </top>
      <bottom style="thin">
        <color theme="4" tint="0.39997558519241921"/>
      </bottom>
      <diagonal/>
    </border>
    <border>
      <left/>
      <right style="thin">
        <color rgb="FF808080"/>
      </right>
      <top style="thin">
        <color rgb="FF808080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/>
      <bottom/>
      <diagonal/>
    </border>
    <border>
      <left/>
      <right style="thin">
        <color theme="4" tint="0.39997558519241921"/>
      </right>
      <top/>
      <bottom/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-0.249977111117893"/>
      </left>
      <right style="thin">
        <color theme="4" tint="-0.249977111117893"/>
      </right>
      <top/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thin">
        <color theme="4" tint="-0.249977111117893"/>
      </right>
      <top/>
      <bottom/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</borders>
  <cellStyleXfs count="12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3" fillId="0" borderId="0" applyFont="0" applyFill="0" applyBorder="0" applyAlignment="0" applyProtection="0"/>
    <xf numFmtId="0" fontId="2" fillId="0" borderId="0"/>
    <xf numFmtId="41" fontId="2" fillId="0" borderId="0" applyFont="0" applyFill="0" applyBorder="0" applyAlignment="0" applyProtection="0"/>
  </cellStyleXfs>
  <cellXfs count="381">
    <xf numFmtId="0" fontId="0" fillId="0" borderId="0" xfId="0"/>
    <xf numFmtId="0" fontId="0" fillId="2" borderId="0" xfId="0" applyFill="1"/>
    <xf numFmtId="0" fontId="4" fillId="2" borderId="0" xfId="1" applyFont="1" applyFill="1" applyAlignment="1">
      <alignment vertical="center"/>
    </xf>
    <xf numFmtId="0" fontId="5" fillId="2" borderId="0" xfId="0" applyFont="1" applyFill="1"/>
    <xf numFmtId="0" fontId="5" fillId="2" borderId="0" xfId="1" applyFont="1" applyFill="1"/>
    <xf numFmtId="0" fontId="4" fillId="2" borderId="0" xfId="1" applyFont="1" applyFill="1" applyProtection="1">
      <protection locked="0"/>
    </xf>
    <xf numFmtId="165" fontId="5" fillId="2" borderId="0" xfId="2" applyNumberFormat="1" applyFont="1" applyFill="1"/>
    <xf numFmtId="0" fontId="4" fillId="2" borderId="0" xfId="1" applyFont="1" applyFill="1" applyAlignment="1" applyProtection="1">
      <alignment horizontal="center"/>
      <protection locked="0"/>
    </xf>
    <xf numFmtId="0" fontId="5" fillId="2" borderId="0" xfId="0" applyFont="1" applyFill="1" applyAlignment="1">
      <alignment horizontal="left" wrapText="1"/>
    </xf>
    <xf numFmtId="0" fontId="4" fillId="2" borderId="0" xfId="0" applyFont="1" applyFill="1"/>
    <xf numFmtId="42" fontId="5" fillId="2" borderId="0" xfId="3" applyFont="1" applyFill="1" applyAlignment="1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0" fontId="8" fillId="2" borderId="0" xfId="6" applyFont="1" applyFill="1" applyAlignment="1">
      <alignment horizontal="center" wrapText="1"/>
    </xf>
    <xf numFmtId="0" fontId="7" fillId="2" borderId="0" xfId="0" applyFont="1" applyFill="1" applyAlignment="1">
      <alignment vertical="top" wrapText="1"/>
    </xf>
    <xf numFmtId="0" fontId="8" fillId="2" borderId="15" xfId="6" applyFont="1" applyFill="1" applyBorder="1" applyAlignment="1">
      <alignment horizontal="center" wrapText="1"/>
    </xf>
    <xf numFmtId="0" fontId="8" fillId="2" borderId="0" xfId="0" applyFont="1" applyFill="1" applyAlignment="1">
      <alignment wrapText="1"/>
    </xf>
    <xf numFmtId="0" fontId="7" fillId="2" borderId="0" xfId="0" applyFont="1" applyFill="1" applyAlignment="1">
      <alignment horizontal="left" vertical="center" indent="10"/>
    </xf>
    <xf numFmtId="0" fontId="7" fillId="2" borderId="0" xfId="0" applyFont="1" applyFill="1" applyAlignment="1">
      <alignment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42" fontId="7" fillId="2" borderId="15" xfId="3" applyFont="1" applyFill="1" applyBorder="1" applyAlignment="1">
      <alignment horizontal="center" vertical="center" wrapText="1"/>
    </xf>
    <xf numFmtId="42" fontId="7" fillId="2" borderId="13" xfId="3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42" fontId="7" fillId="2" borderId="15" xfId="0" applyNumberFormat="1" applyFont="1" applyFill="1" applyBorder="1" applyAlignment="1">
      <alignment horizontal="center" vertical="center" wrapText="1"/>
    </xf>
    <xf numFmtId="42" fontId="10" fillId="2" borderId="13" xfId="3" applyFont="1" applyFill="1" applyBorder="1" applyAlignment="1">
      <alignment horizontal="center" vertical="center" wrapText="1"/>
    </xf>
    <xf numFmtId="42" fontId="10" fillId="2" borderId="15" xfId="0" applyNumberFormat="1" applyFont="1" applyFill="1" applyBorder="1" applyAlignment="1">
      <alignment horizontal="center" vertical="center" wrapText="1"/>
    </xf>
    <xf numFmtId="42" fontId="5" fillId="2" borderId="0" xfId="3" applyFont="1" applyFill="1"/>
    <xf numFmtId="0" fontId="5" fillId="2" borderId="0" xfId="1" applyFont="1" applyFill="1" applyAlignment="1" applyProtection="1">
      <alignment vertical="center"/>
      <protection locked="0"/>
    </xf>
    <xf numFmtId="0" fontId="4" fillId="2" borderId="0" xfId="0" applyFont="1" applyFill="1" applyAlignment="1">
      <alignment horizontal="left"/>
    </xf>
    <xf numFmtId="169" fontId="5" fillId="2" borderId="0" xfId="4" applyNumberFormat="1" applyFont="1" applyFill="1" applyBorder="1" applyAlignment="1">
      <alignment horizontal="center"/>
    </xf>
    <xf numFmtId="9" fontId="5" fillId="2" borderId="0" xfId="4" applyFont="1" applyFill="1" applyAlignment="1">
      <alignment horizontal="center"/>
    </xf>
    <xf numFmtId="42" fontId="5" fillId="2" borderId="0" xfId="0" applyNumberFormat="1" applyFont="1" applyFill="1"/>
    <xf numFmtId="0" fontId="19" fillId="2" borderId="25" xfId="10" applyFont="1" applyFill="1" applyBorder="1" applyAlignment="1">
      <alignment horizontal="center" wrapText="1"/>
    </xf>
    <xf numFmtId="0" fontId="19" fillId="2" borderId="26" xfId="10" applyFont="1" applyFill="1" applyBorder="1" applyAlignment="1">
      <alignment horizontal="center" vertical="center"/>
    </xf>
    <xf numFmtId="0" fontId="19" fillId="2" borderId="27" xfId="10" applyFont="1" applyFill="1" applyBorder="1" applyAlignment="1">
      <alignment horizontal="center" vertical="center"/>
    </xf>
    <xf numFmtId="1" fontId="20" fillId="2" borderId="28" xfId="10" applyNumberFormat="1" applyFont="1" applyFill="1" applyBorder="1" applyAlignment="1">
      <alignment horizontal="center" vertical="center"/>
    </xf>
    <xf numFmtId="3" fontId="19" fillId="2" borderId="28" xfId="0" applyNumberFormat="1" applyFont="1" applyFill="1" applyBorder="1" applyAlignment="1">
      <alignment horizontal="right" vertical="center" wrapText="1"/>
    </xf>
    <xf numFmtId="170" fontId="19" fillId="2" borderId="28" xfId="0" applyNumberFormat="1" applyFont="1" applyFill="1" applyBorder="1" applyAlignment="1">
      <alignment horizontal="right" vertical="center" wrapText="1"/>
    </xf>
    <xf numFmtId="4" fontId="19" fillId="2" borderId="28" xfId="0" applyNumberFormat="1" applyFont="1" applyFill="1" applyBorder="1" applyAlignment="1">
      <alignment horizontal="right" vertical="center" wrapText="1"/>
    </xf>
    <xf numFmtId="1" fontId="20" fillId="2" borderId="29" xfId="10" applyNumberFormat="1" applyFont="1" applyFill="1" applyBorder="1" applyAlignment="1">
      <alignment horizontal="center" vertical="center"/>
    </xf>
    <xf numFmtId="4" fontId="19" fillId="2" borderId="29" xfId="0" applyNumberFormat="1" applyFont="1" applyFill="1" applyBorder="1" applyAlignment="1">
      <alignment horizontal="right" vertical="center" wrapText="1"/>
    </xf>
    <xf numFmtId="3" fontId="19" fillId="2" borderId="29" xfId="0" applyNumberFormat="1" applyFont="1" applyFill="1" applyBorder="1" applyAlignment="1">
      <alignment horizontal="right" vertical="center" wrapText="1"/>
    </xf>
    <xf numFmtId="170" fontId="19" fillId="2" borderId="29" xfId="0" applyNumberFormat="1" applyFont="1" applyFill="1" applyBorder="1" applyAlignment="1">
      <alignment horizontal="right" vertical="center" wrapText="1"/>
    </xf>
    <xf numFmtId="0" fontId="5" fillId="2" borderId="29" xfId="0" applyFont="1" applyFill="1" applyBorder="1"/>
    <xf numFmtId="0" fontId="5" fillId="2" borderId="29" xfId="0" applyFont="1" applyFill="1" applyBorder="1" applyAlignment="1">
      <alignment horizontal="center"/>
    </xf>
    <xf numFmtId="0" fontId="5" fillId="0" borderId="29" xfId="0" applyFont="1" applyBorder="1"/>
    <xf numFmtId="42" fontId="5" fillId="0" borderId="29" xfId="0" applyNumberFormat="1" applyFont="1" applyBorder="1"/>
    <xf numFmtId="0" fontId="5" fillId="2" borderId="30" xfId="0" applyFont="1" applyFill="1" applyBorder="1"/>
    <xf numFmtId="0" fontId="5" fillId="2" borderId="31" xfId="0" applyFont="1" applyFill="1" applyBorder="1" applyAlignment="1">
      <alignment horizontal="center"/>
    </xf>
    <xf numFmtId="169" fontId="5" fillId="2" borderId="31" xfId="4" applyNumberFormat="1" applyFont="1" applyFill="1" applyBorder="1" applyAlignment="1">
      <alignment horizontal="center"/>
    </xf>
    <xf numFmtId="166" fontId="5" fillId="2" borderId="32" xfId="0" applyNumberFormat="1" applyFont="1" applyFill="1" applyBorder="1" applyAlignment="1">
      <alignment horizontal="center"/>
    </xf>
    <xf numFmtId="0" fontId="5" fillId="2" borderId="33" xfId="0" applyFont="1" applyFill="1" applyBorder="1"/>
    <xf numFmtId="166" fontId="5" fillId="2" borderId="34" xfId="0" applyNumberFormat="1" applyFont="1" applyFill="1" applyBorder="1" applyAlignment="1">
      <alignment horizontal="center"/>
    </xf>
    <xf numFmtId="0" fontId="5" fillId="2" borderId="35" xfId="0" applyFont="1" applyFill="1" applyBorder="1"/>
    <xf numFmtId="0" fontId="5" fillId="2" borderId="36" xfId="0" applyFont="1" applyFill="1" applyBorder="1" applyAlignment="1">
      <alignment horizontal="center"/>
    </xf>
    <xf numFmtId="169" fontId="5" fillId="2" borderId="36" xfId="4" applyNumberFormat="1" applyFont="1" applyFill="1" applyBorder="1" applyAlignment="1">
      <alignment horizontal="center"/>
    </xf>
    <xf numFmtId="166" fontId="5" fillId="2" borderId="37" xfId="0" applyNumberFormat="1" applyFont="1" applyFill="1" applyBorder="1" applyAlignment="1">
      <alignment horizontal="center"/>
    </xf>
    <xf numFmtId="42" fontId="5" fillId="2" borderId="34" xfId="0" applyNumberFormat="1" applyFont="1" applyFill="1" applyBorder="1"/>
    <xf numFmtId="0" fontId="4" fillId="2" borderId="35" xfId="0" applyFont="1" applyFill="1" applyBorder="1"/>
    <xf numFmtId="42" fontId="4" fillId="2" borderId="37" xfId="0" applyNumberFormat="1" applyFont="1" applyFill="1" applyBorder="1"/>
    <xf numFmtId="0" fontId="4" fillId="2" borderId="33" xfId="0" applyFont="1" applyFill="1" applyBorder="1"/>
    <xf numFmtId="0" fontId="5" fillId="2" borderId="34" xfId="0" applyFont="1" applyFill="1" applyBorder="1"/>
    <xf numFmtId="0" fontId="24" fillId="3" borderId="29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/>
    <xf numFmtId="0" fontId="21" fillId="0" borderId="0" xfId="0" applyFont="1"/>
    <xf numFmtId="1" fontId="27" fillId="6" borderId="41" xfId="0" applyNumberFormat="1" applyFont="1" applyFill="1" applyBorder="1" applyAlignment="1">
      <alignment horizontal="center" vertical="center" wrapText="1" shrinkToFit="1"/>
    </xf>
    <xf numFmtId="1" fontId="27" fillId="7" borderId="41" xfId="0" applyNumberFormat="1" applyFont="1" applyFill="1" applyBorder="1" applyAlignment="1">
      <alignment horizontal="center" vertical="top" shrinkToFit="1"/>
    </xf>
    <xf numFmtId="3" fontId="17" fillId="0" borderId="42" xfId="0" applyNumberFormat="1" applyFont="1" applyBorder="1" applyAlignment="1">
      <alignment vertical="center" wrapText="1"/>
    </xf>
    <xf numFmtId="0" fontId="16" fillId="7" borderId="41" xfId="0" applyFont="1" applyFill="1" applyBorder="1" applyAlignment="1">
      <alignment horizontal="center" vertical="top" wrapText="1"/>
    </xf>
    <xf numFmtId="1" fontId="28" fillId="7" borderId="41" xfId="0" applyNumberFormat="1" applyFont="1" applyFill="1" applyBorder="1" applyAlignment="1">
      <alignment horizontal="center" vertical="top" shrinkToFit="1"/>
    </xf>
    <xf numFmtId="1" fontId="28" fillId="7" borderId="41" xfId="0" applyNumberFormat="1" applyFont="1" applyFill="1" applyBorder="1" applyAlignment="1">
      <alignment vertical="top" shrinkToFit="1"/>
    </xf>
    <xf numFmtId="1" fontId="27" fillId="7" borderId="41" xfId="0" applyNumberFormat="1" applyFont="1" applyFill="1" applyBorder="1" applyAlignment="1">
      <alignment vertical="top" shrinkToFit="1"/>
    </xf>
    <xf numFmtId="1" fontId="28" fillId="7" borderId="43" xfId="0" applyNumberFormat="1" applyFont="1" applyFill="1" applyBorder="1" applyAlignment="1">
      <alignment vertical="top" shrinkToFit="1"/>
    </xf>
    <xf numFmtId="1" fontId="28" fillId="7" borderId="44" xfId="0" applyNumberFormat="1" applyFont="1" applyFill="1" applyBorder="1" applyAlignment="1">
      <alignment vertical="top" shrinkToFit="1"/>
    </xf>
    <xf numFmtId="1" fontId="27" fillId="7" borderId="41" xfId="0" applyNumberFormat="1" applyFont="1" applyFill="1" applyBorder="1" applyAlignment="1">
      <alignment horizontal="center" vertical="center" shrinkToFit="1"/>
    </xf>
    <xf numFmtId="1" fontId="27" fillId="6" borderId="54" xfId="0" applyNumberFormat="1" applyFont="1" applyFill="1" applyBorder="1" applyAlignment="1">
      <alignment horizontal="center" vertical="center" wrapText="1" shrinkToFit="1"/>
    </xf>
    <xf numFmtId="1" fontId="27" fillId="7" borderId="58" xfId="0" applyNumberFormat="1" applyFont="1" applyFill="1" applyBorder="1" applyAlignment="1">
      <alignment horizontal="center" vertical="center" shrinkToFit="1"/>
    </xf>
    <xf numFmtId="0" fontId="16" fillId="7" borderId="59" xfId="0" applyFont="1" applyFill="1" applyBorder="1" applyAlignment="1">
      <alignment horizontal="center" vertical="center" wrapText="1"/>
    </xf>
    <xf numFmtId="1" fontId="28" fillId="7" borderId="58" xfId="0" applyNumberFormat="1" applyFont="1" applyFill="1" applyBorder="1" applyAlignment="1">
      <alignment horizontal="center" vertical="center" shrinkToFit="1"/>
    </xf>
    <xf numFmtId="1" fontId="30" fillId="6" borderId="54" xfId="0" applyNumberFormat="1" applyFont="1" applyFill="1" applyBorder="1" applyAlignment="1">
      <alignment horizontal="center" vertical="center" wrapText="1" shrinkToFit="1"/>
    </xf>
    <xf numFmtId="1" fontId="30" fillId="7" borderId="58" xfId="0" applyNumberFormat="1" applyFont="1" applyFill="1" applyBorder="1" applyAlignment="1">
      <alignment horizontal="left" vertical="center" shrinkToFit="1"/>
    </xf>
    <xf numFmtId="3" fontId="30" fillId="0" borderId="56" xfId="0" applyNumberFormat="1" applyFont="1" applyBorder="1" applyAlignment="1">
      <alignment horizontal="center" vertical="center" wrapText="1"/>
    </xf>
    <xf numFmtId="3" fontId="30" fillId="0" borderId="57" xfId="0" applyNumberFormat="1" applyFont="1" applyBorder="1" applyAlignment="1">
      <alignment horizontal="center" vertical="center" wrapText="1"/>
    </xf>
    <xf numFmtId="1" fontId="30" fillId="7" borderId="58" xfId="0" applyNumberFormat="1" applyFont="1" applyFill="1" applyBorder="1" applyAlignment="1">
      <alignment horizontal="center" vertical="center" shrinkToFit="1"/>
    </xf>
    <xf numFmtId="0" fontId="30" fillId="7" borderId="59" xfId="0" applyFont="1" applyFill="1" applyBorder="1" applyAlignment="1">
      <alignment horizontal="center" vertical="center" wrapText="1"/>
    </xf>
    <xf numFmtId="1" fontId="27" fillId="7" borderId="58" xfId="0" applyNumberFormat="1" applyFont="1" applyFill="1" applyBorder="1" applyAlignment="1">
      <alignment horizontal="left" vertical="center" shrinkToFit="1"/>
    </xf>
    <xf numFmtId="3" fontId="14" fillId="0" borderId="56" xfId="0" applyNumberFormat="1" applyFont="1" applyBorder="1" applyAlignment="1">
      <alignment horizontal="center" vertical="center" wrapText="1"/>
    </xf>
    <xf numFmtId="3" fontId="14" fillId="0" borderId="57" xfId="0" applyNumberFormat="1" applyFont="1" applyBorder="1" applyAlignment="1">
      <alignment horizontal="center" vertical="center" wrapText="1"/>
    </xf>
    <xf numFmtId="1" fontId="31" fillId="7" borderId="58" xfId="0" applyNumberFormat="1" applyFont="1" applyFill="1" applyBorder="1" applyAlignment="1">
      <alignment horizontal="center" vertical="center" shrinkToFit="1"/>
    </xf>
    <xf numFmtId="1" fontId="31" fillId="7" borderId="67" xfId="0" applyNumberFormat="1" applyFont="1" applyFill="1" applyBorder="1" applyAlignment="1">
      <alignment horizontal="center" vertical="center" shrinkToFit="1"/>
    </xf>
    <xf numFmtId="0" fontId="16" fillId="7" borderId="68" xfId="0" applyFont="1" applyFill="1" applyBorder="1" applyAlignment="1">
      <alignment horizontal="center" vertical="center" wrapText="1"/>
    </xf>
    <xf numFmtId="1" fontId="27" fillId="6" borderId="41" xfId="0" applyNumberFormat="1" applyFont="1" applyFill="1" applyBorder="1" applyAlignment="1">
      <alignment horizontal="center" vertical="top" wrapText="1" shrinkToFit="1"/>
    </xf>
    <xf numFmtId="1" fontId="31" fillId="7" borderId="41" xfId="0" applyNumberFormat="1" applyFont="1" applyFill="1" applyBorder="1" applyAlignment="1">
      <alignment horizontal="center" vertical="top" shrinkToFit="1"/>
    </xf>
    <xf numFmtId="0" fontId="22" fillId="0" borderId="41" xfId="0" applyFont="1" applyBorder="1"/>
    <xf numFmtId="0" fontId="22" fillId="0" borderId="41" xfId="0" applyFont="1" applyBorder="1" applyAlignment="1">
      <alignment horizontal="center"/>
    </xf>
    <xf numFmtId="1" fontId="17" fillId="0" borderId="41" xfId="0" applyNumberFormat="1" applyFont="1" applyBorder="1" applyAlignment="1">
      <alignment vertical="center" wrapText="1"/>
    </xf>
    <xf numFmtId="0" fontId="16" fillId="7" borderId="41" xfId="0" applyFont="1" applyFill="1" applyBorder="1" applyAlignment="1">
      <alignment horizontal="center" vertical="center" wrapText="1"/>
    </xf>
    <xf numFmtId="1" fontId="27" fillId="6" borderId="41" xfId="0" applyNumberFormat="1" applyFont="1" applyFill="1" applyBorder="1" applyAlignment="1">
      <alignment horizontal="left" vertical="top" shrinkToFit="1"/>
    </xf>
    <xf numFmtId="3" fontId="17" fillId="0" borderId="41" xfId="0" applyNumberFormat="1" applyFont="1" applyBorder="1" applyAlignment="1">
      <alignment horizontal="center" vertical="center" wrapText="1"/>
    </xf>
    <xf numFmtId="169" fontId="16" fillId="2" borderId="41" xfId="0" applyNumberFormat="1" applyFont="1" applyFill="1" applyBorder="1" applyAlignment="1">
      <alignment vertical="top" wrapText="1"/>
    </xf>
    <xf numFmtId="0" fontId="22" fillId="0" borderId="0" xfId="0" applyFont="1"/>
    <xf numFmtId="0" fontId="14" fillId="7" borderId="42" xfId="0" applyFont="1" applyFill="1" applyBorder="1" applyAlignment="1">
      <alignment horizontal="left" wrapText="1"/>
    </xf>
    <xf numFmtId="0" fontId="16" fillId="0" borderId="42" xfId="0" applyFont="1" applyBorder="1" applyAlignment="1">
      <alignment horizontal="left" vertical="top" wrapText="1" indent="1"/>
    </xf>
    <xf numFmtId="1" fontId="27" fillId="7" borderId="42" xfId="0" applyNumberFormat="1" applyFont="1" applyFill="1" applyBorder="1" applyAlignment="1">
      <alignment horizontal="right" vertical="top" shrinkToFit="1"/>
    </xf>
    <xf numFmtId="0" fontId="16" fillId="7" borderId="42" xfId="0" applyFont="1" applyFill="1" applyBorder="1" applyAlignment="1">
      <alignment horizontal="center" vertical="top" wrapText="1"/>
    </xf>
    <xf numFmtId="1" fontId="28" fillId="7" borderId="42" xfId="0" applyNumberFormat="1" applyFont="1" applyFill="1" applyBorder="1" applyAlignment="1">
      <alignment horizontal="right" vertical="top" shrinkToFit="1"/>
    </xf>
    <xf numFmtId="0" fontId="28" fillId="7" borderId="42" xfId="0" applyFont="1" applyFill="1" applyBorder="1" applyAlignment="1">
      <alignment horizontal="center" vertical="top" wrapText="1"/>
    </xf>
    <xf numFmtId="42" fontId="17" fillId="0" borderId="42" xfId="3" applyFont="1" applyBorder="1" applyAlignment="1">
      <alignment horizontal="left" wrapText="1"/>
    </xf>
    <xf numFmtId="42" fontId="34" fillId="0" borderId="42" xfId="3" applyFont="1" applyBorder="1" applyAlignment="1">
      <alignment horizontal="left" wrapText="1"/>
    </xf>
    <xf numFmtId="1" fontId="27" fillId="6" borderId="42" xfId="0" applyNumberFormat="1" applyFont="1" applyFill="1" applyBorder="1" applyAlignment="1">
      <alignment horizontal="center" vertical="top" wrapText="1" shrinkToFit="1"/>
    </xf>
    <xf numFmtId="1" fontId="27" fillId="7" borderId="42" xfId="0" applyNumberFormat="1" applyFont="1" applyFill="1" applyBorder="1" applyAlignment="1">
      <alignment horizontal="center" vertical="top" shrinkToFit="1"/>
    </xf>
    <xf numFmtId="0" fontId="14" fillId="0" borderId="42" xfId="0" applyFont="1" applyBorder="1" applyAlignment="1">
      <alignment horizontal="left" wrapText="1"/>
    </xf>
    <xf numFmtId="1" fontId="27" fillId="7" borderId="42" xfId="0" applyNumberFormat="1" applyFont="1" applyFill="1" applyBorder="1" applyAlignment="1">
      <alignment horizontal="left" vertical="top" shrinkToFit="1"/>
    </xf>
    <xf numFmtId="0" fontId="14" fillId="0" borderId="42" xfId="0" applyFont="1" applyBorder="1" applyAlignment="1">
      <alignment wrapText="1"/>
    </xf>
    <xf numFmtId="42" fontId="17" fillId="0" borderId="42" xfId="0" applyNumberFormat="1" applyFont="1" applyBorder="1" applyAlignment="1">
      <alignment wrapText="1"/>
    </xf>
    <xf numFmtId="42" fontId="17" fillId="0" borderId="42" xfId="3" applyFont="1" applyBorder="1" applyAlignment="1">
      <alignment vertical="center" wrapText="1"/>
    </xf>
    <xf numFmtId="41" fontId="14" fillId="0" borderId="42" xfId="11" applyFont="1" applyBorder="1" applyAlignment="1">
      <alignment wrapText="1"/>
    </xf>
    <xf numFmtId="0" fontId="16" fillId="0" borderId="42" xfId="0" applyFont="1" applyBorder="1" applyAlignment="1">
      <alignment horizontal="center" vertical="top" wrapText="1"/>
    </xf>
    <xf numFmtId="1" fontId="28" fillId="7" borderId="42" xfId="0" applyNumberFormat="1" applyFont="1" applyFill="1" applyBorder="1" applyAlignment="1">
      <alignment horizontal="center" vertical="center" shrinkToFit="1"/>
    </xf>
    <xf numFmtId="1" fontId="28" fillId="7" borderId="42" xfId="0" applyNumberFormat="1" applyFont="1" applyFill="1" applyBorder="1" applyAlignment="1">
      <alignment horizontal="center" vertical="top" shrinkToFit="1"/>
    </xf>
    <xf numFmtId="0" fontId="14" fillId="0" borderId="42" xfId="0" applyFont="1" applyBorder="1" applyAlignment="1">
      <alignment vertical="center" wrapText="1"/>
    </xf>
    <xf numFmtId="1" fontId="27" fillId="7" borderId="42" xfId="0" applyNumberFormat="1" applyFont="1" applyFill="1" applyBorder="1" applyAlignment="1">
      <alignment horizontal="center" vertical="center" shrinkToFit="1"/>
    </xf>
    <xf numFmtId="0" fontId="16" fillId="7" borderId="42" xfId="0" applyFont="1" applyFill="1" applyBorder="1" applyAlignment="1">
      <alignment vertical="center" wrapText="1"/>
    </xf>
    <xf numFmtId="0" fontId="16" fillId="7" borderId="42" xfId="0" applyFont="1" applyFill="1" applyBorder="1" applyAlignment="1">
      <alignment horizontal="center" vertical="center" wrapText="1"/>
    </xf>
    <xf numFmtId="1" fontId="27" fillId="7" borderId="42" xfId="0" applyNumberFormat="1" applyFont="1" applyFill="1" applyBorder="1" applyAlignment="1">
      <alignment horizontal="left" vertical="center" shrinkToFit="1"/>
    </xf>
    <xf numFmtId="0" fontId="14" fillId="0" borderId="87" xfId="0" applyFont="1" applyBorder="1" applyAlignment="1">
      <alignment horizontal="left" wrapText="1"/>
    </xf>
    <xf numFmtId="41" fontId="14" fillId="0" borderId="42" xfId="11" applyFont="1" applyBorder="1" applyAlignment="1">
      <alignment vertical="center" wrapText="1"/>
    </xf>
    <xf numFmtId="0" fontId="14" fillId="0" borderId="41" xfId="0" applyFont="1" applyBorder="1" applyAlignment="1">
      <alignment horizontal="center" vertical="center" wrapText="1"/>
    </xf>
    <xf numFmtId="3" fontId="17" fillId="0" borderId="41" xfId="0" applyNumberFormat="1" applyFont="1" applyBorder="1" applyAlignment="1">
      <alignment vertical="center" wrapText="1"/>
    </xf>
    <xf numFmtId="3" fontId="14" fillId="0" borderId="42" xfId="0" applyNumberFormat="1" applyFont="1" applyBorder="1" applyAlignment="1">
      <alignment vertical="center" wrapText="1"/>
    </xf>
    <xf numFmtId="42" fontId="22" fillId="0" borderId="41" xfId="3" applyFont="1" applyBorder="1"/>
    <xf numFmtId="42" fontId="22" fillId="0" borderId="41" xfId="3" applyFont="1" applyBorder="1" applyAlignment="1">
      <alignment horizontal="center"/>
    </xf>
    <xf numFmtId="42" fontId="17" fillId="0" borderId="41" xfId="3" applyFont="1" applyBorder="1" applyAlignment="1">
      <alignment vertical="center" wrapText="1"/>
    </xf>
    <xf numFmtId="42" fontId="17" fillId="0" borderId="41" xfId="3" applyFont="1" applyBorder="1" applyAlignment="1">
      <alignment horizontal="center" vertical="center" wrapText="1"/>
    </xf>
    <xf numFmtId="0" fontId="5" fillId="10" borderId="29" xfId="0" applyFont="1" applyFill="1" applyBorder="1"/>
    <xf numFmtId="9" fontId="5" fillId="10" borderId="29" xfId="4" applyFont="1" applyFill="1" applyBorder="1" applyAlignment="1">
      <alignment horizontal="center"/>
    </xf>
    <xf numFmtId="42" fontId="5" fillId="10" borderId="29" xfId="3" applyFont="1" applyFill="1" applyBorder="1" applyAlignment="1"/>
    <xf numFmtId="0" fontId="5" fillId="10" borderId="0" xfId="0" applyFont="1" applyFill="1"/>
    <xf numFmtId="42" fontId="5" fillId="10" borderId="0" xfId="3" applyFont="1" applyFill="1" applyBorder="1" applyAlignment="1"/>
    <xf numFmtId="42" fontId="17" fillId="10" borderId="42" xfId="3" applyFont="1" applyFill="1" applyBorder="1" applyAlignment="1">
      <alignment horizontal="left" wrapText="1"/>
    </xf>
    <xf numFmtId="1" fontId="27" fillId="10" borderId="42" xfId="0" applyNumberFormat="1" applyFont="1" applyFill="1" applyBorder="1" applyAlignment="1">
      <alignment horizontal="right" vertical="top" shrinkToFit="1"/>
    </xf>
    <xf numFmtId="1" fontId="27" fillId="10" borderId="42" xfId="0" applyNumberFormat="1" applyFont="1" applyFill="1" applyBorder="1" applyAlignment="1">
      <alignment horizontal="center" vertical="top" shrinkToFit="1"/>
    </xf>
    <xf numFmtId="1" fontId="27" fillId="10" borderId="42" xfId="0" applyNumberFormat="1" applyFont="1" applyFill="1" applyBorder="1" applyAlignment="1">
      <alignment horizontal="left" vertical="top" shrinkToFit="1"/>
    </xf>
    <xf numFmtId="0" fontId="14" fillId="10" borderId="42" xfId="0" applyFont="1" applyFill="1" applyBorder="1" applyAlignment="1">
      <alignment wrapText="1"/>
    </xf>
    <xf numFmtId="42" fontId="17" fillId="10" borderId="42" xfId="3" applyFont="1" applyFill="1" applyBorder="1" applyAlignment="1">
      <alignment vertical="center" wrapText="1"/>
    </xf>
    <xf numFmtId="0" fontId="5" fillId="2" borderId="38" xfId="0" applyFont="1" applyFill="1" applyBorder="1" applyAlignment="1">
      <alignment horizontal="left" vertical="center" wrapText="1"/>
    </xf>
    <xf numFmtId="0" fontId="5" fillId="2" borderId="40" xfId="0" applyFont="1" applyFill="1" applyBorder="1" applyAlignment="1">
      <alignment horizontal="left" vertical="center" wrapText="1"/>
    </xf>
    <xf numFmtId="0" fontId="5" fillId="2" borderId="39" xfId="0" applyFont="1" applyFill="1" applyBorder="1" applyAlignment="1">
      <alignment horizontal="left" vertical="center" wrapText="1"/>
    </xf>
    <xf numFmtId="0" fontId="5" fillId="2" borderId="35" xfId="0" applyFont="1" applyFill="1" applyBorder="1" applyAlignment="1">
      <alignment horizontal="left" vertical="center" wrapText="1"/>
    </xf>
    <xf numFmtId="0" fontId="5" fillId="2" borderId="36" xfId="0" applyFont="1" applyFill="1" applyBorder="1" applyAlignment="1">
      <alignment horizontal="left" vertical="center" wrapText="1"/>
    </xf>
    <xf numFmtId="0" fontId="5" fillId="2" borderId="37" xfId="0" applyFont="1" applyFill="1" applyBorder="1" applyAlignment="1">
      <alignment horizontal="left" vertical="center" wrapText="1"/>
    </xf>
    <xf numFmtId="0" fontId="24" fillId="3" borderId="30" xfId="1" applyFont="1" applyFill="1" applyBorder="1" applyAlignment="1" applyProtection="1">
      <alignment horizontal="center"/>
      <protection locked="0"/>
    </xf>
    <xf numFmtId="0" fontId="24" fillId="3" borderId="31" xfId="1" applyFont="1" applyFill="1" applyBorder="1" applyAlignment="1" applyProtection="1">
      <alignment horizontal="center"/>
      <protection locked="0"/>
    </xf>
    <xf numFmtId="0" fontId="24" fillId="3" borderId="32" xfId="1" applyFont="1" applyFill="1" applyBorder="1" applyAlignment="1" applyProtection="1">
      <alignment horizontal="center"/>
      <protection locked="0"/>
    </xf>
    <xf numFmtId="0" fontId="4" fillId="2" borderId="38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7" fillId="2" borderId="15" xfId="7" applyFont="1" applyFill="1" applyBorder="1" applyAlignment="1">
      <alignment horizontal="center" wrapText="1"/>
    </xf>
    <xf numFmtId="167" fontId="12" fillId="2" borderId="0" xfId="8" applyNumberFormat="1" applyFont="1" applyFill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wrapText="1"/>
    </xf>
    <xf numFmtId="0" fontId="11" fillId="2" borderId="15" xfId="7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9" xfId="5" applyFont="1" applyFill="1" applyBorder="1" applyAlignment="1">
      <alignment horizontal="center"/>
    </xf>
    <xf numFmtId="0" fontId="7" fillId="2" borderId="10" xfId="5" applyFont="1" applyFill="1" applyBorder="1" applyAlignment="1">
      <alignment horizontal="center"/>
    </xf>
    <xf numFmtId="0" fontId="7" fillId="2" borderId="11" xfId="5" applyFont="1" applyFill="1" applyBorder="1" applyAlignment="1">
      <alignment horizontal="center"/>
    </xf>
    <xf numFmtId="0" fontId="8" fillId="2" borderId="0" xfId="0" applyFont="1" applyFill="1"/>
    <xf numFmtId="0" fontId="8" fillId="2" borderId="0" xfId="6" applyFont="1" applyFill="1" applyAlignment="1">
      <alignment horizontal="right" wrapText="1"/>
    </xf>
    <xf numFmtId="0" fontId="8" fillId="2" borderId="0" xfId="0" applyFont="1" applyFill="1" applyAlignment="1">
      <alignment horizontal="left" wrapText="1"/>
    </xf>
    <xf numFmtId="0" fontId="16" fillId="7" borderId="41" xfId="0" applyFont="1" applyFill="1" applyBorder="1" applyAlignment="1">
      <alignment horizontal="center" vertical="center" wrapText="1"/>
    </xf>
    <xf numFmtId="0" fontId="27" fillId="7" borderId="41" xfId="0" applyFont="1" applyFill="1" applyBorder="1" applyAlignment="1">
      <alignment horizontal="left" vertical="center" wrapText="1"/>
    </xf>
    <xf numFmtId="0" fontId="16" fillId="7" borderId="41" xfId="0" applyFont="1" applyFill="1" applyBorder="1" applyAlignment="1">
      <alignment horizontal="center" vertical="top" wrapText="1"/>
    </xf>
    <xf numFmtId="0" fontId="24" fillId="8" borderId="41" xfId="0" applyFont="1" applyFill="1" applyBorder="1" applyAlignment="1">
      <alignment horizontal="center" vertical="top" wrapText="1"/>
    </xf>
    <xf numFmtId="0" fontId="16" fillId="7" borderId="41" xfId="0" applyFont="1" applyFill="1" applyBorder="1" applyAlignment="1">
      <alignment horizontal="left" vertical="center" wrapText="1"/>
    </xf>
    <xf numFmtId="0" fontId="14" fillId="7" borderId="41" xfId="0" applyFont="1" applyFill="1" applyBorder="1" applyAlignment="1">
      <alignment horizontal="left" vertical="center" wrapText="1"/>
    </xf>
    <xf numFmtId="0" fontId="16" fillId="7" borderId="55" xfId="0" applyFont="1" applyFill="1" applyBorder="1" applyAlignment="1">
      <alignment horizontal="left" vertical="center" wrapText="1"/>
    </xf>
    <xf numFmtId="0" fontId="16" fillId="7" borderId="56" xfId="0" applyFont="1" applyFill="1" applyBorder="1" applyAlignment="1">
      <alignment horizontal="left" vertical="center" wrapText="1"/>
    </xf>
    <xf numFmtId="0" fontId="15" fillId="7" borderId="65" xfId="0" applyFont="1" applyFill="1" applyBorder="1" applyAlignment="1">
      <alignment horizontal="left" vertical="center" wrapText="1"/>
    </xf>
    <xf numFmtId="0" fontId="15" fillId="7" borderId="66" xfId="0" applyFont="1" applyFill="1" applyBorder="1" applyAlignment="1">
      <alignment horizontal="left" vertical="center" wrapText="1"/>
    </xf>
    <xf numFmtId="0" fontId="29" fillId="7" borderId="69" xfId="0" applyFont="1" applyFill="1" applyBorder="1" applyAlignment="1">
      <alignment horizontal="center" vertical="center" wrapText="1"/>
    </xf>
    <xf numFmtId="0" fontId="29" fillId="7" borderId="70" xfId="0" applyFont="1" applyFill="1" applyBorder="1" applyAlignment="1">
      <alignment horizontal="center" vertical="center" wrapText="1"/>
    </xf>
    <xf numFmtId="0" fontId="29" fillId="7" borderId="71" xfId="0" applyFont="1" applyFill="1" applyBorder="1" applyAlignment="1">
      <alignment horizontal="center" vertical="center" wrapText="1"/>
    </xf>
    <xf numFmtId="0" fontId="15" fillId="4" borderId="72" xfId="0" applyFont="1" applyFill="1" applyBorder="1" applyAlignment="1">
      <alignment horizontal="center" vertical="top"/>
    </xf>
    <xf numFmtId="0" fontId="15" fillId="4" borderId="73" xfId="0" applyFont="1" applyFill="1" applyBorder="1" applyAlignment="1">
      <alignment horizontal="center" vertical="top"/>
    </xf>
    <xf numFmtId="0" fontId="15" fillId="4" borderId="74" xfId="0" applyFont="1" applyFill="1" applyBorder="1" applyAlignment="1">
      <alignment horizontal="center" vertical="top"/>
    </xf>
    <xf numFmtId="0" fontId="15" fillId="5" borderId="43" xfId="0" applyFont="1" applyFill="1" applyBorder="1" applyAlignment="1">
      <alignment horizontal="center" vertical="center" wrapText="1"/>
    </xf>
    <xf numFmtId="0" fontId="15" fillId="5" borderId="44" xfId="0" applyFont="1" applyFill="1" applyBorder="1" applyAlignment="1">
      <alignment horizontal="center" vertical="center" wrapText="1"/>
    </xf>
    <xf numFmtId="0" fontId="15" fillId="5" borderId="45" xfId="0" applyFont="1" applyFill="1" applyBorder="1" applyAlignment="1">
      <alignment horizontal="center" vertical="center" wrapText="1"/>
    </xf>
    <xf numFmtId="0" fontId="30" fillId="7" borderId="55" xfId="0" applyFont="1" applyFill="1" applyBorder="1" applyAlignment="1">
      <alignment horizontal="left" vertical="center" wrapText="1"/>
    </xf>
    <xf numFmtId="0" fontId="30" fillId="7" borderId="56" xfId="0" applyFont="1" applyFill="1" applyBorder="1" applyAlignment="1">
      <alignment horizontal="left" vertical="center" wrapText="1"/>
    </xf>
    <xf numFmtId="0" fontId="30" fillId="0" borderId="55" xfId="0" applyFont="1" applyBorder="1" applyAlignment="1">
      <alignment horizontal="center" vertical="center" wrapText="1"/>
    </xf>
    <xf numFmtId="0" fontId="30" fillId="0" borderId="56" xfId="0" applyFont="1" applyBorder="1" applyAlignment="1">
      <alignment horizontal="center" vertical="center" wrapText="1"/>
    </xf>
    <xf numFmtId="0" fontId="14" fillId="0" borderId="55" xfId="0" applyFont="1" applyBorder="1" applyAlignment="1">
      <alignment horizontal="center" vertical="center" wrapText="1"/>
    </xf>
    <xf numFmtId="0" fontId="14" fillId="0" borderId="56" xfId="0" applyFont="1" applyBorder="1" applyAlignment="1">
      <alignment horizontal="center" vertical="center" wrapText="1"/>
    </xf>
    <xf numFmtId="0" fontId="14" fillId="7" borderId="55" xfId="0" applyFont="1" applyFill="1" applyBorder="1" applyAlignment="1">
      <alignment horizontal="left" vertical="center" wrapText="1"/>
    </xf>
    <xf numFmtId="0" fontId="14" fillId="7" borderId="56" xfId="0" applyFont="1" applyFill="1" applyBorder="1" applyAlignment="1">
      <alignment horizontal="left" vertical="center" wrapText="1"/>
    </xf>
    <xf numFmtId="0" fontId="14" fillId="7" borderId="57" xfId="0" applyFont="1" applyFill="1" applyBorder="1" applyAlignment="1">
      <alignment horizontal="left" vertical="center" wrapText="1"/>
    </xf>
    <xf numFmtId="0" fontId="14" fillId="0" borderId="55" xfId="0" applyFont="1" applyBorder="1" applyAlignment="1">
      <alignment horizontal="left" vertical="center" wrapText="1"/>
    </xf>
    <xf numFmtId="0" fontId="14" fillId="0" borderId="56" xfId="0" applyFont="1" applyBorder="1" applyAlignment="1">
      <alignment horizontal="left" vertical="center" wrapText="1"/>
    </xf>
    <xf numFmtId="1" fontId="27" fillId="6" borderId="60" xfId="0" applyNumberFormat="1" applyFont="1" applyFill="1" applyBorder="1" applyAlignment="1">
      <alignment horizontal="center" vertical="center" wrapText="1" shrinkToFit="1"/>
    </xf>
    <xf numFmtId="1" fontId="27" fillId="6" borderId="61" xfId="0" applyNumberFormat="1" applyFont="1" applyFill="1" applyBorder="1" applyAlignment="1">
      <alignment horizontal="center" vertical="center" wrapText="1" shrinkToFit="1"/>
    </xf>
    <xf numFmtId="1" fontId="27" fillId="6" borderId="62" xfId="0" applyNumberFormat="1" applyFont="1" applyFill="1" applyBorder="1" applyAlignment="1">
      <alignment horizontal="center" vertical="center" wrapText="1" shrinkToFit="1"/>
    </xf>
    <xf numFmtId="0" fontId="16" fillId="7" borderId="41" xfId="0" applyFont="1" applyFill="1" applyBorder="1" applyAlignment="1">
      <alignment horizontal="left" vertical="top" wrapText="1"/>
    </xf>
    <xf numFmtId="3" fontId="14" fillId="0" borderId="43" xfId="0" applyNumberFormat="1" applyFont="1" applyBorder="1" applyAlignment="1">
      <alignment horizontal="center" vertical="center" wrapText="1"/>
    </xf>
    <xf numFmtId="3" fontId="14" fillId="0" borderId="44" xfId="0" applyNumberFormat="1" applyFont="1" applyBorder="1" applyAlignment="1">
      <alignment horizontal="center" vertical="center" wrapText="1"/>
    </xf>
    <xf numFmtId="3" fontId="14" fillId="0" borderId="45" xfId="0" applyNumberFormat="1" applyFont="1" applyBorder="1" applyAlignment="1">
      <alignment horizontal="center" vertical="center" wrapText="1"/>
    </xf>
    <xf numFmtId="1" fontId="27" fillId="7" borderId="41" xfId="0" applyNumberFormat="1" applyFont="1" applyFill="1" applyBorder="1" applyAlignment="1">
      <alignment horizontal="center" vertical="top" shrinkToFit="1"/>
    </xf>
    <xf numFmtId="0" fontId="14" fillId="7" borderId="41" xfId="0" applyFont="1" applyFill="1" applyBorder="1" applyAlignment="1">
      <alignment horizontal="left" vertical="top" wrapText="1"/>
    </xf>
    <xf numFmtId="1" fontId="27" fillId="7" borderId="43" xfId="0" applyNumberFormat="1" applyFont="1" applyFill="1" applyBorder="1" applyAlignment="1">
      <alignment horizontal="center" vertical="top" shrinkToFit="1"/>
    </xf>
    <xf numFmtId="1" fontId="27" fillId="7" borderId="44" xfId="0" applyNumberFormat="1" applyFont="1" applyFill="1" applyBorder="1" applyAlignment="1">
      <alignment horizontal="center" vertical="top" shrinkToFit="1"/>
    </xf>
    <xf numFmtId="1" fontId="27" fillId="7" borderId="45" xfId="0" applyNumberFormat="1" applyFont="1" applyFill="1" applyBorder="1" applyAlignment="1">
      <alignment horizontal="center" vertical="top" shrinkToFit="1"/>
    </xf>
    <xf numFmtId="0" fontId="23" fillId="4" borderId="20" xfId="0" applyFont="1" applyFill="1" applyBorder="1" applyAlignment="1">
      <alignment horizontal="center" vertical="center" wrapText="1"/>
    </xf>
    <xf numFmtId="0" fontId="23" fillId="4" borderId="0" xfId="0" applyFont="1" applyFill="1" applyAlignment="1">
      <alignment horizontal="center" vertical="center" wrapText="1"/>
    </xf>
    <xf numFmtId="0" fontId="23" fillId="4" borderId="21" xfId="0" applyFont="1" applyFill="1" applyBorder="1" applyAlignment="1">
      <alignment horizontal="center" vertical="center" wrapText="1"/>
    </xf>
    <xf numFmtId="1" fontId="27" fillId="6" borderId="41" xfId="0" applyNumberFormat="1" applyFont="1" applyFill="1" applyBorder="1" applyAlignment="1">
      <alignment horizontal="center" vertical="center" wrapText="1" shrinkToFit="1"/>
    </xf>
    <xf numFmtId="0" fontId="27" fillId="7" borderId="41" xfId="0" applyFont="1" applyFill="1" applyBorder="1" applyAlignment="1">
      <alignment horizontal="left" vertical="top" wrapText="1"/>
    </xf>
    <xf numFmtId="0" fontId="15" fillId="5" borderId="41" xfId="0" applyFont="1" applyFill="1" applyBorder="1" applyAlignment="1">
      <alignment horizontal="left" vertical="top" wrapText="1"/>
    </xf>
    <xf numFmtId="0" fontId="15" fillId="5" borderId="41" xfId="0" applyFont="1" applyFill="1" applyBorder="1" applyAlignment="1">
      <alignment horizontal="left" vertical="top" wrapText="1" indent="2"/>
    </xf>
    <xf numFmtId="1" fontId="27" fillId="6" borderId="46" xfId="0" applyNumberFormat="1" applyFont="1" applyFill="1" applyBorder="1" applyAlignment="1">
      <alignment horizontal="center" vertical="center" wrapText="1" shrinkToFit="1"/>
    </xf>
    <xf numFmtId="1" fontId="27" fillId="6" borderId="47" xfId="0" applyNumberFormat="1" applyFont="1" applyFill="1" applyBorder="1" applyAlignment="1">
      <alignment horizontal="center" vertical="center" wrapText="1" shrinkToFit="1"/>
    </xf>
    <xf numFmtId="1" fontId="27" fillId="6" borderId="48" xfId="0" applyNumberFormat="1" applyFont="1" applyFill="1" applyBorder="1" applyAlignment="1">
      <alignment horizontal="center" vertical="center" wrapText="1" shrinkToFit="1"/>
    </xf>
    <xf numFmtId="0" fontId="28" fillId="7" borderId="41" xfId="0" applyFont="1" applyFill="1" applyBorder="1" applyAlignment="1">
      <alignment horizontal="left" vertical="top" wrapText="1"/>
    </xf>
    <xf numFmtId="0" fontId="28" fillId="7" borderId="46" xfId="0" applyFont="1" applyFill="1" applyBorder="1" applyAlignment="1">
      <alignment horizontal="center" vertical="top" wrapText="1"/>
    </xf>
    <xf numFmtId="0" fontId="28" fillId="7" borderId="47" xfId="0" applyFont="1" applyFill="1" applyBorder="1" applyAlignment="1">
      <alignment horizontal="center" vertical="top" wrapText="1"/>
    </xf>
    <xf numFmtId="0" fontId="28" fillId="7" borderId="48" xfId="0" applyFont="1" applyFill="1" applyBorder="1" applyAlignment="1">
      <alignment horizontal="center" vertical="top" wrapText="1"/>
    </xf>
    <xf numFmtId="1" fontId="28" fillId="7" borderId="43" xfId="0" applyNumberFormat="1" applyFont="1" applyFill="1" applyBorder="1" applyAlignment="1">
      <alignment horizontal="center" vertical="top" shrinkToFit="1"/>
    </xf>
    <xf numFmtId="1" fontId="28" fillId="7" borderId="44" xfId="0" applyNumberFormat="1" applyFont="1" applyFill="1" applyBorder="1" applyAlignment="1">
      <alignment horizontal="center" vertical="top" shrinkToFit="1"/>
    </xf>
    <xf numFmtId="0" fontId="16" fillId="7" borderId="46" xfId="0" applyFont="1" applyFill="1" applyBorder="1" applyAlignment="1">
      <alignment horizontal="center" vertical="top" wrapText="1"/>
    </xf>
    <xf numFmtId="0" fontId="16" fillId="7" borderId="47" xfId="0" applyFont="1" applyFill="1" applyBorder="1" applyAlignment="1">
      <alignment horizontal="center" vertical="top" wrapText="1"/>
    </xf>
    <xf numFmtId="0" fontId="16" fillId="7" borderId="48" xfId="0" applyFont="1" applyFill="1" applyBorder="1" applyAlignment="1">
      <alignment horizontal="center" vertical="top" wrapText="1"/>
    </xf>
    <xf numFmtId="1" fontId="28" fillId="6" borderId="46" xfId="0" applyNumberFormat="1" applyFont="1" applyFill="1" applyBorder="1" applyAlignment="1">
      <alignment horizontal="center" vertical="center" wrapText="1" shrinkToFit="1"/>
    </xf>
    <xf numFmtId="1" fontId="28" fillId="6" borderId="47" xfId="0" applyNumberFormat="1" applyFont="1" applyFill="1" applyBorder="1" applyAlignment="1">
      <alignment horizontal="center" vertical="center" wrapText="1" shrinkToFit="1"/>
    </xf>
    <xf numFmtId="1" fontId="28" fillId="6" borderId="48" xfId="0" applyNumberFormat="1" applyFont="1" applyFill="1" applyBorder="1" applyAlignment="1">
      <alignment horizontal="center" vertical="center" wrapText="1" shrinkToFit="1"/>
    </xf>
    <xf numFmtId="0" fontId="14" fillId="0" borderId="43" xfId="0" applyFont="1" applyBorder="1" applyAlignment="1">
      <alignment horizontal="center" wrapText="1"/>
    </xf>
    <xf numFmtId="0" fontId="14" fillId="0" borderId="44" xfId="0" applyFont="1" applyBorder="1" applyAlignment="1">
      <alignment horizontal="center" wrapText="1"/>
    </xf>
    <xf numFmtId="0" fontId="14" fillId="0" borderId="45" xfId="0" applyFont="1" applyBorder="1" applyAlignment="1">
      <alignment horizontal="center" wrapText="1"/>
    </xf>
    <xf numFmtId="0" fontId="16" fillId="7" borderId="41" xfId="0" applyFont="1" applyFill="1" applyBorder="1" applyAlignment="1">
      <alignment horizontal="left" wrapText="1"/>
    </xf>
    <xf numFmtId="0" fontId="29" fillId="7" borderId="49" xfId="0" applyFont="1" applyFill="1" applyBorder="1" applyAlignment="1">
      <alignment horizontal="center" vertical="center" wrapText="1"/>
    </xf>
    <xf numFmtId="0" fontId="23" fillId="7" borderId="16" xfId="0" applyFont="1" applyFill="1" applyBorder="1" applyAlignment="1">
      <alignment horizontal="center" vertical="center" wrapText="1"/>
    </xf>
    <xf numFmtId="0" fontId="23" fillId="7" borderId="50" xfId="0" applyFont="1" applyFill="1" applyBorder="1" applyAlignment="1">
      <alignment horizontal="center" vertical="center" wrapText="1"/>
    </xf>
    <xf numFmtId="0" fontId="15" fillId="5" borderId="51" xfId="0" applyFont="1" applyFill="1" applyBorder="1" applyAlignment="1">
      <alignment horizontal="left" vertical="center" wrapText="1"/>
    </xf>
    <xf numFmtId="0" fontId="15" fillId="5" borderId="52" xfId="0" applyFont="1" applyFill="1" applyBorder="1" applyAlignment="1">
      <alignment horizontal="left" vertical="center" wrapText="1"/>
    </xf>
    <xf numFmtId="0" fontId="15" fillId="5" borderId="53" xfId="0" applyFont="1" applyFill="1" applyBorder="1" applyAlignment="1">
      <alignment horizontal="left" vertical="center" wrapText="1"/>
    </xf>
    <xf numFmtId="0" fontId="26" fillId="5" borderId="41" xfId="0" applyFont="1" applyFill="1" applyBorder="1" applyAlignment="1">
      <alignment horizontal="center" vertical="center" wrapText="1"/>
    </xf>
    <xf numFmtId="0" fontId="15" fillId="5" borderId="41" xfId="0" applyFont="1" applyFill="1" applyBorder="1" applyAlignment="1">
      <alignment horizontal="center" vertical="center" wrapText="1"/>
    </xf>
    <xf numFmtId="0" fontId="27" fillId="7" borderId="43" xfId="0" applyFont="1" applyFill="1" applyBorder="1" applyAlignment="1">
      <alignment horizontal="left" vertical="center" wrapText="1"/>
    </xf>
    <xf numFmtId="0" fontId="27" fillId="7" borderId="44" xfId="0" applyFont="1" applyFill="1" applyBorder="1" applyAlignment="1">
      <alignment horizontal="left" vertical="center" wrapText="1"/>
    </xf>
    <xf numFmtId="0" fontId="15" fillId="5" borderId="63" xfId="0" applyFont="1" applyFill="1" applyBorder="1" applyAlignment="1">
      <alignment horizontal="left" vertical="center" wrapText="1"/>
    </xf>
    <xf numFmtId="0" fontId="15" fillId="5" borderId="56" xfId="0" applyFont="1" applyFill="1" applyBorder="1" applyAlignment="1">
      <alignment horizontal="left" vertical="center" wrapText="1"/>
    </xf>
    <xf numFmtId="0" fontId="15" fillId="5" borderId="64" xfId="0" applyFont="1" applyFill="1" applyBorder="1" applyAlignment="1">
      <alignment horizontal="left" vertical="center" wrapText="1"/>
    </xf>
    <xf numFmtId="0" fontId="22" fillId="2" borderId="41" xfId="0" applyFont="1" applyFill="1" applyBorder="1" applyAlignment="1">
      <alignment horizontal="center" vertical="center" wrapText="1"/>
    </xf>
    <xf numFmtId="1" fontId="31" fillId="7" borderId="75" xfId="0" applyNumberFormat="1" applyFont="1" applyFill="1" applyBorder="1" applyAlignment="1">
      <alignment horizontal="center" vertical="top" shrinkToFit="1"/>
    </xf>
    <xf numFmtId="1" fontId="31" fillId="7" borderId="76" xfId="0" applyNumberFormat="1" applyFont="1" applyFill="1" applyBorder="1" applyAlignment="1">
      <alignment horizontal="center" vertical="top" shrinkToFit="1"/>
    </xf>
    <xf numFmtId="1" fontId="31" fillId="7" borderId="77" xfId="0" applyNumberFormat="1" applyFont="1" applyFill="1" applyBorder="1" applyAlignment="1">
      <alignment horizontal="center" vertical="top" shrinkToFit="1"/>
    </xf>
    <xf numFmtId="1" fontId="31" fillId="7" borderId="78" xfId="0" applyNumberFormat="1" applyFont="1" applyFill="1" applyBorder="1" applyAlignment="1">
      <alignment horizontal="center" vertical="top" shrinkToFit="1"/>
    </xf>
    <xf numFmtId="1" fontId="31" fillId="7" borderId="0" xfId="0" applyNumberFormat="1" applyFont="1" applyFill="1" applyAlignment="1">
      <alignment horizontal="center" vertical="top" shrinkToFit="1"/>
    </xf>
    <xf numFmtId="1" fontId="31" fillId="7" borderId="79" xfId="0" applyNumberFormat="1" applyFont="1" applyFill="1" applyBorder="1" applyAlignment="1">
      <alignment horizontal="center" vertical="top" shrinkToFit="1"/>
    </xf>
    <xf numFmtId="1" fontId="31" fillId="7" borderId="80" xfId="0" applyNumberFormat="1" applyFont="1" applyFill="1" applyBorder="1" applyAlignment="1">
      <alignment horizontal="center" vertical="top" shrinkToFit="1"/>
    </xf>
    <xf numFmtId="1" fontId="31" fillId="7" borderId="81" xfId="0" applyNumberFormat="1" applyFont="1" applyFill="1" applyBorder="1" applyAlignment="1">
      <alignment horizontal="center" vertical="top" shrinkToFit="1"/>
    </xf>
    <xf numFmtId="1" fontId="31" fillId="7" borderId="82" xfId="0" applyNumberFormat="1" applyFont="1" applyFill="1" applyBorder="1" applyAlignment="1">
      <alignment horizontal="center" vertical="top" shrinkToFit="1"/>
    </xf>
    <xf numFmtId="1" fontId="31" fillId="7" borderId="41" xfId="0" applyNumberFormat="1" applyFont="1" applyFill="1" applyBorder="1" applyAlignment="1">
      <alignment horizontal="center" vertical="center" wrapText="1" shrinkToFit="1"/>
    </xf>
    <xf numFmtId="1" fontId="27" fillId="2" borderId="41" xfId="0" applyNumberFormat="1" applyFont="1" applyFill="1" applyBorder="1" applyAlignment="1">
      <alignment horizontal="center" vertical="center" shrinkToFit="1"/>
    </xf>
    <xf numFmtId="0" fontId="31" fillId="7" borderId="41" xfId="0" applyFont="1" applyFill="1" applyBorder="1" applyAlignment="1">
      <alignment horizontal="center" vertical="center" wrapText="1"/>
    </xf>
    <xf numFmtId="1" fontId="31" fillId="7" borderId="41" xfId="0" applyNumberFormat="1" applyFont="1" applyFill="1" applyBorder="1" applyAlignment="1">
      <alignment horizontal="center" vertical="center" shrinkToFit="1"/>
    </xf>
    <xf numFmtId="0" fontId="17" fillId="9" borderId="17" xfId="0" applyFont="1" applyFill="1" applyBorder="1" applyAlignment="1">
      <alignment horizontal="left" vertical="top" wrapText="1"/>
    </xf>
    <xf numFmtId="0" fontId="17" fillId="9" borderId="18" xfId="0" applyFont="1" applyFill="1" applyBorder="1" applyAlignment="1">
      <alignment horizontal="left" vertical="top" wrapText="1"/>
    </xf>
    <xf numFmtId="0" fontId="17" fillId="9" borderId="19" xfId="0" applyFont="1" applyFill="1" applyBorder="1" applyAlignment="1">
      <alignment horizontal="left" vertical="top" wrapText="1"/>
    </xf>
    <xf numFmtId="0" fontId="14" fillId="7" borderId="42" xfId="0" applyFont="1" applyFill="1" applyBorder="1" applyAlignment="1">
      <alignment horizontal="left" wrapText="1"/>
    </xf>
    <xf numFmtId="0" fontId="16" fillId="7" borderId="42" xfId="0" applyFont="1" applyFill="1" applyBorder="1" applyAlignment="1">
      <alignment horizontal="left" vertical="top" wrapText="1"/>
    </xf>
    <xf numFmtId="0" fontId="15" fillId="7" borderId="42" xfId="0" applyFont="1" applyFill="1" applyBorder="1" applyAlignment="1">
      <alignment horizontal="left" vertical="top" wrapText="1"/>
    </xf>
    <xf numFmtId="0" fontId="17" fillId="9" borderId="49" xfId="0" applyFont="1" applyFill="1" applyBorder="1" applyAlignment="1">
      <alignment horizontal="left" vertical="top" wrapText="1"/>
    </xf>
    <xf numFmtId="0" fontId="17" fillId="9" borderId="16" xfId="0" applyFont="1" applyFill="1" applyBorder="1" applyAlignment="1">
      <alignment horizontal="left" vertical="top" wrapText="1"/>
    </xf>
    <xf numFmtId="0" fontId="17" fillId="9" borderId="50" xfId="0" applyFont="1" applyFill="1" applyBorder="1" applyAlignment="1">
      <alignment horizontal="left" vertical="top" wrapText="1"/>
    </xf>
    <xf numFmtId="0" fontId="28" fillId="7" borderId="42" xfId="0" applyFont="1" applyFill="1" applyBorder="1" applyAlignment="1">
      <alignment horizontal="left" vertical="top" wrapText="1"/>
    </xf>
    <xf numFmtId="0" fontId="15" fillId="10" borderId="42" xfId="0" applyFont="1" applyFill="1" applyBorder="1" applyAlignment="1">
      <alignment horizontal="left" vertical="top" wrapText="1"/>
    </xf>
    <xf numFmtId="0" fontId="15" fillId="5" borderId="84" xfId="0" applyFont="1" applyFill="1" applyBorder="1" applyAlignment="1">
      <alignment horizontal="left" vertical="top" wrapText="1"/>
    </xf>
    <xf numFmtId="0" fontId="14" fillId="0" borderId="42" xfId="0" applyFont="1" applyBorder="1" applyAlignment="1">
      <alignment horizontal="left" wrapText="1"/>
    </xf>
    <xf numFmtId="0" fontId="15" fillId="4" borderId="83" xfId="0" applyFont="1" applyFill="1" applyBorder="1" applyAlignment="1">
      <alignment horizontal="center" vertical="center" wrapText="1"/>
    </xf>
    <xf numFmtId="0" fontId="15" fillId="4" borderId="83" xfId="0" applyFont="1" applyFill="1" applyBorder="1" applyAlignment="1">
      <alignment horizontal="left" vertical="top" wrapText="1" indent="4"/>
    </xf>
    <xf numFmtId="0" fontId="15" fillId="4" borderId="83" xfId="0" applyFont="1" applyFill="1" applyBorder="1" applyAlignment="1">
      <alignment horizontal="left" vertical="top" wrapText="1" indent="3"/>
    </xf>
    <xf numFmtId="0" fontId="16" fillId="4" borderId="83" xfId="0" applyFont="1" applyFill="1" applyBorder="1" applyAlignment="1">
      <alignment horizontal="left" vertical="top" wrapText="1" indent="1"/>
    </xf>
    <xf numFmtId="0" fontId="14" fillId="4" borderId="83" xfId="0" applyFont="1" applyFill="1" applyBorder="1" applyAlignment="1">
      <alignment horizontal="left" vertical="top" indent="1"/>
    </xf>
    <xf numFmtId="0" fontId="16" fillId="4" borderId="83" xfId="0" applyFont="1" applyFill="1" applyBorder="1" applyAlignment="1">
      <alignment horizontal="left" vertical="top"/>
    </xf>
    <xf numFmtId="0" fontId="28" fillId="0" borderId="85" xfId="0" applyFont="1" applyBorder="1" applyAlignment="1">
      <alignment horizontal="center" vertical="top" wrapText="1"/>
    </xf>
    <xf numFmtId="0" fontId="28" fillId="0" borderId="86" xfId="0" applyFont="1" applyBorder="1" applyAlignment="1">
      <alignment horizontal="center" vertical="top" wrapText="1"/>
    </xf>
    <xf numFmtId="0" fontId="28" fillId="0" borderId="84" xfId="0" applyFont="1" applyBorder="1" applyAlignment="1">
      <alignment horizontal="center" vertical="top" wrapText="1"/>
    </xf>
    <xf numFmtId="1" fontId="27" fillId="6" borderId="42" xfId="0" applyNumberFormat="1" applyFont="1" applyFill="1" applyBorder="1" applyAlignment="1">
      <alignment horizontal="center" vertical="center" wrapText="1" shrinkToFit="1"/>
    </xf>
    <xf numFmtId="0" fontId="27" fillId="7" borderId="42" xfId="0" applyFont="1" applyFill="1" applyBorder="1" applyAlignment="1">
      <alignment horizontal="left" vertical="top" wrapText="1"/>
    </xf>
    <xf numFmtId="0" fontId="14" fillId="0" borderId="42" xfId="0" applyFont="1" applyBorder="1" applyAlignment="1">
      <alignment horizontal="left" vertical="center" wrapText="1"/>
    </xf>
    <xf numFmtId="0" fontId="16" fillId="0" borderId="85" xfId="0" applyFont="1" applyBorder="1" applyAlignment="1">
      <alignment horizontal="center" vertical="top" wrapText="1"/>
    </xf>
    <xf numFmtId="0" fontId="16" fillId="0" borderId="86" xfId="0" applyFont="1" applyBorder="1" applyAlignment="1">
      <alignment horizontal="center" vertical="top" wrapText="1"/>
    </xf>
    <xf numFmtId="0" fontId="16" fillId="0" borderId="84" xfId="0" applyFont="1" applyBorder="1" applyAlignment="1">
      <alignment horizontal="center" vertical="top" wrapText="1"/>
    </xf>
    <xf numFmtId="0" fontId="16" fillId="7" borderId="42" xfId="0" applyFont="1" applyFill="1" applyBorder="1" applyAlignment="1">
      <alignment horizontal="left" vertical="center" wrapText="1"/>
    </xf>
    <xf numFmtId="0" fontId="16" fillId="7" borderId="87" xfId="0" applyFont="1" applyFill="1" applyBorder="1" applyAlignment="1">
      <alignment horizontal="left" vertical="center" wrapText="1"/>
    </xf>
    <xf numFmtId="0" fontId="16" fillId="7" borderId="88" xfId="0" applyFont="1" applyFill="1" applyBorder="1" applyAlignment="1">
      <alignment horizontal="left" vertical="center" wrapText="1"/>
    </xf>
    <xf numFmtId="41" fontId="16" fillId="7" borderId="87" xfId="11" applyFont="1" applyFill="1" applyBorder="1" applyAlignment="1">
      <alignment horizontal="center" vertical="center" wrapText="1"/>
    </xf>
    <xf numFmtId="41" fontId="16" fillId="7" borderId="89" xfId="11" applyFont="1" applyFill="1" applyBorder="1" applyAlignment="1">
      <alignment horizontal="center" vertical="center" wrapText="1"/>
    </xf>
    <xf numFmtId="0" fontId="14" fillId="7" borderId="42" xfId="0" applyFont="1" applyFill="1" applyBorder="1" applyAlignment="1">
      <alignment horizontal="left" vertical="center" wrapText="1"/>
    </xf>
    <xf numFmtId="0" fontId="27" fillId="10" borderId="42" xfId="0" applyFont="1" applyFill="1" applyBorder="1" applyAlignment="1">
      <alignment horizontal="left" vertical="top" wrapText="1"/>
    </xf>
    <xf numFmtId="0" fontId="16" fillId="10" borderId="42" xfId="0" applyFont="1" applyFill="1" applyBorder="1" applyAlignment="1">
      <alignment horizontal="left" vertical="top" wrapText="1"/>
    </xf>
    <xf numFmtId="0" fontId="14" fillId="10" borderId="42" xfId="0" applyFont="1" applyFill="1" applyBorder="1" applyAlignment="1">
      <alignment horizontal="left" wrapText="1"/>
    </xf>
    <xf numFmtId="0" fontId="27" fillId="7" borderId="42" xfId="0" applyFont="1" applyFill="1" applyBorder="1" applyAlignment="1">
      <alignment horizontal="left" vertical="center" wrapText="1"/>
    </xf>
    <xf numFmtId="0" fontId="26" fillId="7" borderId="20" xfId="0" applyFont="1" applyFill="1" applyBorder="1" applyAlignment="1">
      <alignment horizontal="center" vertical="center" wrapText="1"/>
    </xf>
    <xf numFmtId="0" fontId="15" fillId="7" borderId="0" xfId="0" applyFont="1" applyFill="1" applyAlignment="1">
      <alignment horizontal="center" vertical="center" wrapText="1"/>
    </xf>
    <xf numFmtId="0" fontId="15" fillId="7" borderId="21" xfId="0" applyFont="1" applyFill="1" applyBorder="1" applyAlignment="1">
      <alignment horizontal="center" vertical="center" wrapText="1"/>
    </xf>
    <xf numFmtId="0" fontId="27" fillId="7" borderId="41" xfId="0" applyFont="1" applyFill="1" applyBorder="1" applyAlignment="1">
      <alignment vertical="center" wrapText="1"/>
    </xf>
    <xf numFmtId="0" fontId="14" fillId="7" borderId="41" xfId="0" applyFont="1" applyFill="1" applyBorder="1" applyAlignment="1">
      <alignment vertical="center" wrapText="1"/>
    </xf>
    <xf numFmtId="0" fontId="16" fillId="7" borderId="41" xfId="0" applyFont="1" applyFill="1" applyBorder="1" applyAlignment="1">
      <alignment vertical="center" wrapText="1"/>
    </xf>
    <xf numFmtId="0" fontId="14" fillId="0" borderId="42" xfId="0" applyFont="1" applyBorder="1" applyAlignment="1">
      <alignment horizontal="center" vertical="center" wrapText="1"/>
    </xf>
    <xf numFmtId="0" fontId="26" fillId="7" borderId="49" xfId="0" applyFont="1" applyFill="1" applyBorder="1" applyAlignment="1">
      <alignment horizontal="center" vertical="center" wrapText="1"/>
    </xf>
    <xf numFmtId="0" fontId="15" fillId="7" borderId="16" xfId="0" applyFont="1" applyFill="1" applyBorder="1" applyAlignment="1">
      <alignment horizontal="center" vertical="center" wrapText="1"/>
    </xf>
    <xf numFmtId="0" fontId="15" fillId="7" borderId="50" xfId="0" applyFont="1" applyFill="1" applyBorder="1" applyAlignment="1">
      <alignment horizontal="center" vertical="center" wrapText="1"/>
    </xf>
    <xf numFmtId="0" fontId="24" fillId="4" borderId="41" xfId="0" applyFont="1" applyFill="1" applyBorder="1" applyAlignment="1">
      <alignment horizontal="left" vertical="center" wrapText="1"/>
    </xf>
    <xf numFmtId="0" fontId="15" fillId="4" borderId="17" xfId="0" applyFont="1" applyFill="1" applyBorder="1" applyAlignment="1">
      <alignment horizontal="left" vertical="center" wrapText="1"/>
    </xf>
    <xf numFmtId="0" fontId="15" fillId="4" borderId="18" xfId="0" applyFont="1" applyFill="1" applyBorder="1" applyAlignment="1">
      <alignment horizontal="left" vertical="center" wrapText="1"/>
    </xf>
    <xf numFmtId="0" fontId="15" fillId="4" borderId="19" xfId="0" applyFont="1" applyFill="1" applyBorder="1" applyAlignment="1">
      <alignment horizontal="left" vertical="center" wrapText="1"/>
    </xf>
    <xf numFmtId="0" fontId="14" fillId="0" borderId="41" xfId="0" applyFont="1" applyBorder="1" applyAlignment="1">
      <alignment horizontal="center" vertical="center" wrapText="1"/>
    </xf>
    <xf numFmtId="0" fontId="32" fillId="4" borderId="17" xfId="0" applyFont="1" applyFill="1" applyBorder="1" applyAlignment="1">
      <alignment horizontal="left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0" fontId="15" fillId="4" borderId="21" xfId="0" applyFont="1" applyFill="1" applyBorder="1" applyAlignment="1">
      <alignment horizontal="center" vertical="center" wrapText="1"/>
    </xf>
    <xf numFmtId="0" fontId="26" fillId="7" borderId="41" xfId="0" applyFont="1" applyFill="1" applyBorder="1" applyAlignment="1">
      <alignment horizontal="center" vertical="center" wrapText="1"/>
    </xf>
    <xf numFmtId="0" fontId="15" fillId="7" borderId="41" xfId="0" applyFont="1" applyFill="1" applyBorder="1" applyAlignment="1">
      <alignment horizontal="center" vertical="center" wrapText="1"/>
    </xf>
    <xf numFmtId="42" fontId="17" fillId="0" borderId="55" xfId="3" applyFont="1" applyBorder="1" applyAlignment="1">
      <alignment horizontal="center" vertical="center" wrapText="1"/>
    </xf>
    <xf numFmtId="42" fontId="17" fillId="0" borderId="56" xfId="3" applyFont="1" applyBorder="1" applyAlignment="1">
      <alignment horizontal="center" vertical="center" wrapText="1"/>
    </xf>
    <xf numFmtId="0" fontId="26" fillId="7" borderId="69" xfId="0" applyFont="1" applyFill="1" applyBorder="1" applyAlignment="1">
      <alignment horizontal="center" vertical="center" wrapText="1"/>
    </xf>
    <xf numFmtId="0" fontId="26" fillId="7" borderId="70" xfId="0" applyFont="1" applyFill="1" applyBorder="1" applyAlignment="1">
      <alignment horizontal="center" vertical="center" wrapText="1"/>
    </xf>
    <xf numFmtId="0" fontId="26" fillId="7" borderId="71" xfId="0" applyFont="1" applyFill="1" applyBorder="1" applyAlignment="1">
      <alignment horizontal="center" vertical="center" wrapText="1"/>
    </xf>
    <xf numFmtId="0" fontId="18" fillId="2" borderId="22" xfId="10" applyFont="1" applyFill="1" applyBorder="1" applyAlignment="1">
      <alignment horizontal="center" vertical="center"/>
    </xf>
    <xf numFmtId="0" fontId="18" fillId="2" borderId="23" xfId="10" applyFont="1" applyFill="1" applyBorder="1" applyAlignment="1">
      <alignment horizontal="center" vertical="center"/>
    </xf>
    <xf numFmtId="0" fontId="18" fillId="2" borderId="24" xfId="10" applyFont="1" applyFill="1" applyBorder="1" applyAlignment="1">
      <alignment horizontal="center" vertical="center"/>
    </xf>
    <xf numFmtId="0" fontId="5" fillId="2" borderId="31" xfId="0" applyFont="1" applyFill="1" applyBorder="1"/>
    <xf numFmtId="42" fontId="5" fillId="2" borderId="32" xfId="3" applyFont="1" applyFill="1" applyBorder="1" applyAlignment="1"/>
    <xf numFmtId="42" fontId="5" fillId="2" borderId="34" xfId="3" applyFont="1" applyFill="1" applyBorder="1" applyAlignment="1"/>
    <xf numFmtId="0" fontId="5" fillId="2" borderId="36" xfId="0" applyFont="1" applyFill="1" applyBorder="1"/>
    <xf numFmtId="42" fontId="5" fillId="2" borderId="37" xfId="3" applyFont="1" applyFill="1" applyBorder="1" applyAlignment="1"/>
    <xf numFmtId="42" fontId="5" fillId="2" borderId="36" xfId="3" applyFont="1" applyFill="1" applyBorder="1"/>
    <xf numFmtId="0" fontId="4" fillId="2" borderId="36" xfId="0" applyFont="1" applyFill="1" applyBorder="1"/>
    <xf numFmtId="42" fontId="4" fillId="2" borderId="37" xfId="3" applyFont="1" applyFill="1" applyBorder="1" applyAlignment="1"/>
    <xf numFmtId="42" fontId="5" fillId="2" borderId="37" xfId="0" applyNumberFormat="1" applyFont="1" applyFill="1" applyBorder="1"/>
    <xf numFmtId="42" fontId="4" fillId="2" borderId="34" xfId="0" applyNumberFormat="1" applyFont="1" applyFill="1" applyBorder="1"/>
    <xf numFmtId="0" fontId="9" fillId="2" borderId="1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left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42" fontId="10" fillId="2" borderId="9" xfId="3" applyFont="1" applyFill="1" applyBorder="1" applyAlignment="1">
      <alignment horizontal="center" vertical="center" wrapText="1"/>
    </xf>
    <xf numFmtId="42" fontId="10" fillId="2" borderId="11" xfId="3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/>
    </xf>
    <xf numFmtId="42" fontId="10" fillId="2" borderId="15" xfId="0" applyNumberFormat="1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42" fontId="7" fillId="2" borderId="15" xfId="0" applyNumberFormat="1" applyFont="1" applyFill="1" applyBorder="1" applyAlignment="1">
      <alignment horizontal="center" vertical="center" wrapText="1"/>
    </xf>
  </cellXfs>
  <cellStyles count="12">
    <cellStyle name="Millares [0]" xfId="11" builtinId="6"/>
    <cellStyle name="Millares 3" xfId="9" xr:uid="{F7342015-C9D4-415F-8D40-575D066B6DD4}"/>
    <cellStyle name="Moneda" xfId="2" builtinId="4"/>
    <cellStyle name="Moneda [0]" xfId="3" builtinId="7"/>
    <cellStyle name="Normal" xfId="0" builtinId="0"/>
    <cellStyle name="Normal 2" xfId="1" xr:uid="{00000000-0005-0000-0000-000003000000}"/>
    <cellStyle name="Normal 2 2" xfId="6" xr:uid="{DF126C46-0F6D-488B-8BB4-C8511FDBD185}"/>
    <cellStyle name="Normal 2 2 3" xfId="8" xr:uid="{EC7E92D5-9951-41E9-A0A2-7149BCABD47E}"/>
    <cellStyle name="Normal 2 3" xfId="5" xr:uid="{B7A24F28-4FB0-4CF2-B110-487B830C2229}"/>
    <cellStyle name="Normal 3 2" xfId="10" xr:uid="{A1181DFA-83BE-4119-99D5-5447C7B77A7D}"/>
    <cellStyle name="Normal 3 3 2" xfId="7" xr:uid="{114FE65C-83C6-4FED-9CA2-8425425EFFBD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996156</xdr:colOff>
      <xdr:row>13</xdr:row>
      <xdr:rowOff>23813</xdr:rowOff>
    </xdr:from>
    <xdr:to>
      <xdr:col>4</xdr:col>
      <xdr:colOff>2000250</xdr:colOff>
      <xdr:row>20</xdr:row>
      <xdr:rowOff>63500</xdr:rowOff>
    </xdr:to>
    <xdr:cxnSp macro="">
      <xdr:nvCxnSpPr>
        <xdr:cNvPr id="3" name="Conector recto de flecha 2">
          <a:extLst>
            <a:ext uri="{FF2B5EF4-FFF2-40B4-BE49-F238E27FC236}">
              <a16:creationId xmlns:a16="http://schemas.microsoft.com/office/drawing/2014/main" id="{5999E160-EB3A-80AC-BC84-0798AF8258E4}"/>
            </a:ext>
          </a:extLst>
        </xdr:cNvPr>
        <xdr:cNvCxnSpPr/>
      </xdr:nvCxnSpPr>
      <xdr:spPr>
        <a:xfrm flipH="1">
          <a:off x="3726656" y="2420938"/>
          <a:ext cx="2655094" cy="1266031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1992313</xdr:colOff>
      <xdr:row>13</xdr:row>
      <xdr:rowOff>31751</xdr:rowOff>
    </xdr:from>
    <xdr:to>
      <xdr:col>5</xdr:col>
      <xdr:colOff>408781</xdr:colOff>
      <xdr:row>19</xdr:row>
      <xdr:rowOff>103188</xdr:rowOff>
    </xdr:to>
    <xdr:cxnSp macro="">
      <xdr:nvCxnSpPr>
        <xdr:cNvPr id="5" name="Conector recto de flecha 4">
          <a:extLst>
            <a:ext uri="{FF2B5EF4-FFF2-40B4-BE49-F238E27FC236}">
              <a16:creationId xmlns:a16="http://schemas.microsoft.com/office/drawing/2014/main" id="{A1D19810-BAFA-4369-A716-734D7BF17F78}"/>
            </a:ext>
          </a:extLst>
        </xdr:cNvPr>
        <xdr:cNvCxnSpPr/>
      </xdr:nvCxnSpPr>
      <xdr:spPr>
        <a:xfrm>
          <a:off x="6373813" y="2428876"/>
          <a:ext cx="805656" cy="1127125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1</xdr:row>
      <xdr:rowOff>57151</xdr:rowOff>
    </xdr:from>
    <xdr:to>
      <xdr:col>2</xdr:col>
      <xdr:colOff>619126</xdr:colOff>
      <xdr:row>4</xdr:row>
      <xdr:rowOff>22035</xdr:rowOff>
    </xdr:to>
    <xdr:pic>
      <xdr:nvPicPr>
        <xdr:cNvPr id="2" name="Imagen 1" descr="cid:image001.png@01CFC04E.66BC1CE0">
          <a:extLst>
            <a:ext uri="{FF2B5EF4-FFF2-40B4-BE49-F238E27FC236}">
              <a16:creationId xmlns:a16="http://schemas.microsoft.com/office/drawing/2014/main" id="{A2680B66-8F3D-49B8-871D-96FC3042A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19076"/>
          <a:ext cx="942976" cy="450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101599</xdr:colOff>
      <xdr:row>0</xdr:row>
      <xdr:rowOff>93134</xdr:rowOff>
    </xdr:from>
    <xdr:to>
      <xdr:col>2</xdr:col>
      <xdr:colOff>84665</xdr:colOff>
      <xdr:row>0</xdr:row>
      <xdr:rowOff>520094</xdr:rowOff>
    </xdr:to>
    <xdr:pic>
      <xdr:nvPicPr>
        <xdr:cNvPr id="2" name="Imagen 1" descr="cid:image001.png@01CFC04E.66BC1CE0">
          <a:extLst>
            <a:ext uri="{FF2B5EF4-FFF2-40B4-BE49-F238E27FC236}">
              <a16:creationId xmlns:a16="http://schemas.microsoft.com/office/drawing/2014/main" id="{0EAEB295-1CFF-44B1-85CB-5EC1053D4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599" y="93134"/>
          <a:ext cx="973666" cy="426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467AE-E118-4CC9-809E-81B077B1AFFC}">
  <dimension ref="B1:J36"/>
  <sheetViews>
    <sheetView topLeftCell="A28" zoomScale="90" zoomScaleNormal="90" workbookViewId="0">
      <selection activeCell="H35" sqref="H35"/>
    </sheetView>
  </sheetViews>
  <sheetFormatPr baseColWidth="10" defaultColWidth="11.46484375" defaultRowHeight="13.5" x14ac:dyDescent="0.35"/>
  <cols>
    <col min="1" max="1" width="2.86328125" style="3" customWidth="1"/>
    <col min="2" max="2" width="22.46484375" style="3" customWidth="1"/>
    <col min="3" max="3" width="13.46484375" style="6" bestFit="1" customWidth="1"/>
    <col min="4" max="4" width="11.86328125" style="3" customWidth="1"/>
    <col min="5" max="5" width="13.86328125" style="3" bestFit="1" customWidth="1"/>
    <col min="6" max="6" width="11.86328125" style="3" customWidth="1"/>
    <col min="7" max="7" width="11.46484375" style="3" bestFit="1" customWidth="1"/>
    <col min="8" max="8" width="10.796875" style="3" customWidth="1"/>
    <col min="9" max="9" width="13.33203125" style="3" customWidth="1"/>
    <col min="10" max="10" width="12.1328125" style="3" bestFit="1" customWidth="1"/>
    <col min="11" max="16" width="11.46484375" style="3"/>
    <col min="17" max="17" width="19.46484375" style="3" bestFit="1" customWidth="1"/>
    <col min="18" max="18" width="20.6640625" style="3" customWidth="1"/>
    <col min="19" max="19" width="12.46484375" style="3" customWidth="1"/>
    <col min="20" max="20" width="19.46484375" style="3" bestFit="1" customWidth="1"/>
    <col min="21" max="21" width="12.46484375" style="3" customWidth="1"/>
    <col min="22" max="22" width="11" style="3" customWidth="1"/>
    <col min="23" max="16384" width="11.46484375" style="3"/>
  </cols>
  <sheetData>
    <row r="1" spans="2:10" x14ac:dyDescent="0.35">
      <c r="B1" s="9" t="s">
        <v>191</v>
      </c>
      <c r="C1" s="9"/>
      <c r="D1" s="9"/>
      <c r="E1" s="9"/>
      <c r="F1" s="31"/>
      <c r="G1" s="31"/>
      <c r="H1" s="31"/>
      <c r="I1" s="2"/>
      <c r="J1" s="2"/>
    </row>
    <row r="2" spans="2:10" x14ac:dyDescent="0.35">
      <c r="B2" s="5" t="s">
        <v>177</v>
      </c>
      <c r="C2" s="5"/>
      <c r="D2" s="5"/>
      <c r="E2" s="5"/>
      <c r="F2" s="31"/>
      <c r="G2" s="31"/>
      <c r="H2" s="31"/>
      <c r="I2" s="2"/>
      <c r="J2" s="2"/>
    </row>
    <row r="3" spans="2:10" x14ac:dyDescent="0.35">
      <c r="B3" s="5" t="s">
        <v>178</v>
      </c>
      <c r="C3" s="5"/>
      <c r="D3" s="5"/>
      <c r="E3" s="5"/>
      <c r="F3" s="31"/>
      <c r="G3" s="31"/>
      <c r="H3" s="31"/>
      <c r="I3" s="4"/>
      <c r="J3" s="4"/>
    </row>
    <row r="4" spans="2:10" ht="13.9" thickBot="1" x14ac:dyDescent="0.4">
      <c r="B4" s="5"/>
      <c r="D4" s="4"/>
      <c r="E4" s="4"/>
      <c r="F4" s="4"/>
      <c r="G4" s="4"/>
      <c r="H4" s="4"/>
      <c r="I4" s="4"/>
      <c r="J4" s="4"/>
    </row>
    <row r="5" spans="2:10" ht="13.9" thickBot="1" x14ac:dyDescent="0.4">
      <c r="B5" s="157" t="s">
        <v>76</v>
      </c>
      <c r="C5" s="158"/>
      <c r="D5" s="158"/>
      <c r="E5" s="158"/>
      <c r="F5" s="158"/>
      <c r="G5" s="158"/>
      <c r="H5" s="159"/>
      <c r="I5" s="4"/>
      <c r="J5" s="4"/>
    </row>
    <row r="6" spans="2:10" ht="13.9" thickBot="1" x14ac:dyDescent="0.4">
      <c r="B6" s="7"/>
      <c r="C6" s="7"/>
      <c r="D6" s="7"/>
      <c r="E6" s="7"/>
      <c r="F6" s="7"/>
      <c r="G6" s="7"/>
      <c r="H6" s="7"/>
      <c r="I6" s="4"/>
      <c r="J6" s="4"/>
    </row>
    <row r="7" spans="2:10" ht="16.5" customHeight="1" x14ac:dyDescent="0.35">
      <c r="B7" s="151" t="s">
        <v>190</v>
      </c>
      <c r="C7" s="152"/>
      <c r="D7" s="152"/>
      <c r="E7" s="152"/>
      <c r="F7" s="152"/>
      <c r="G7" s="152"/>
      <c r="H7" s="153"/>
    </row>
    <row r="8" spans="2:10" ht="16.5" customHeight="1" thickBot="1" x14ac:dyDescent="0.4">
      <c r="B8" s="154"/>
      <c r="C8" s="155"/>
      <c r="D8" s="155"/>
      <c r="E8" s="155"/>
      <c r="F8" s="155"/>
      <c r="G8" s="155"/>
      <c r="H8" s="156"/>
    </row>
    <row r="9" spans="2:10" ht="16.5" customHeight="1" x14ac:dyDescent="0.35">
      <c r="B9" s="8"/>
      <c r="C9" s="8"/>
      <c r="D9" s="8"/>
      <c r="E9" s="8"/>
      <c r="F9" s="8"/>
      <c r="G9" s="8"/>
      <c r="H9" s="8"/>
    </row>
    <row r="10" spans="2:10" ht="16.5" customHeight="1" x14ac:dyDescent="0.35">
      <c r="B10" s="9" t="s">
        <v>80</v>
      </c>
      <c r="C10" s="3"/>
    </row>
    <row r="11" spans="2:10" ht="16.5" customHeight="1" x14ac:dyDescent="0.35">
      <c r="B11" s="66" t="s">
        <v>13</v>
      </c>
      <c r="C11" s="66" t="s">
        <v>77</v>
      </c>
      <c r="D11" s="66" t="s">
        <v>78</v>
      </c>
      <c r="E11" s="66" t="s">
        <v>15</v>
      </c>
      <c r="F11" s="66" t="s">
        <v>79</v>
      </c>
    </row>
    <row r="12" spans="2:10" ht="16.5" customHeight="1" x14ac:dyDescent="0.35">
      <c r="B12" s="140" t="s">
        <v>96</v>
      </c>
      <c r="C12" s="141">
        <v>0.4</v>
      </c>
      <c r="D12" s="141">
        <v>0.4</v>
      </c>
      <c r="E12" s="142">
        <v>48000000</v>
      </c>
      <c r="F12" s="48" t="s">
        <v>179</v>
      </c>
    </row>
    <row r="13" spans="2:10" ht="16.5" customHeight="1" x14ac:dyDescent="0.35">
      <c r="B13" s="140" t="s">
        <v>97</v>
      </c>
      <c r="C13" s="141">
        <v>0.6</v>
      </c>
      <c r="D13" s="141">
        <v>0.6</v>
      </c>
      <c r="E13" s="142">
        <v>45000000</v>
      </c>
      <c r="F13" s="48" t="s">
        <v>179</v>
      </c>
    </row>
    <row r="14" spans="2:10" ht="16.5" customHeight="1" x14ac:dyDescent="0.35">
      <c r="B14" s="47"/>
      <c r="C14" s="47"/>
      <c r="D14" s="49"/>
      <c r="E14" s="50">
        <f>SUM(E12:E13)</f>
        <v>93000000</v>
      </c>
      <c r="F14" s="47"/>
    </row>
    <row r="15" spans="2:10" ht="16.5" customHeight="1" x14ac:dyDescent="0.35">
      <c r="C15" s="3"/>
    </row>
    <row r="16" spans="2:10" ht="16.5" customHeight="1" thickBot="1" x14ac:dyDescent="0.4">
      <c r="B16" s="9" t="s">
        <v>180</v>
      </c>
      <c r="C16" s="3"/>
    </row>
    <row r="17" spans="2:5" ht="16.5" customHeight="1" thickBot="1" x14ac:dyDescent="0.4">
      <c r="B17" s="51" t="s">
        <v>81</v>
      </c>
      <c r="C17" s="52"/>
      <c r="D17" s="53">
        <v>4.2000000000000003E-2</v>
      </c>
      <c r="E17" s="54">
        <v>1.042</v>
      </c>
    </row>
    <row r="18" spans="2:5" ht="16.5" customHeight="1" x14ac:dyDescent="0.35">
      <c r="B18" s="55" t="s">
        <v>1</v>
      </c>
      <c r="C18" s="67"/>
      <c r="D18" s="33">
        <v>4.7E-2</v>
      </c>
      <c r="E18" s="56">
        <v>1.0469999999999999</v>
      </c>
    </row>
    <row r="19" spans="2:5" ht="16.5" customHeight="1" x14ac:dyDescent="0.35">
      <c r="B19" s="55" t="s">
        <v>2</v>
      </c>
      <c r="C19" s="67"/>
      <c r="D19" s="33">
        <v>0.04</v>
      </c>
      <c r="E19" s="56">
        <v>1.04</v>
      </c>
    </row>
    <row r="20" spans="2:5" ht="16.5" customHeight="1" x14ac:dyDescent="0.35">
      <c r="B20" s="55" t="s">
        <v>3</v>
      </c>
      <c r="C20" s="67"/>
      <c r="D20" s="33">
        <v>3.4000000000000002E-2</v>
      </c>
      <c r="E20" s="56">
        <v>1.034</v>
      </c>
    </row>
    <row r="21" spans="2:5" ht="16.5" customHeight="1" x14ac:dyDescent="0.35">
      <c r="B21" s="55" t="s">
        <v>0</v>
      </c>
      <c r="C21" s="67"/>
      <c r="D21" s="33">
        <v>0.03</v>
      </c>
      <c r="E21" s="56">
        <v>1.03</v>
      </c>
    </row>
    <row r="22" spans="2:5" ht="16.5" customHeight="1" x14ac:dyDescent="0.35">
      <c r="B22" s="55" t="s">
        <v>4</v>
      </c>
      <c r="C22" s="67"/>
      <c r="D22" s="33">
        <v>2.5000000000000001E-2</v>
      </c>
      <c r="E22" s="56">
        <v>1.0249999999999999</v>
      </c>
    </row>
    <row r="23" spans="2:5" ht="16.5" customHeight="1" x14ac:dyDescent="0.35">
      <c r="B23" s="55" t="s">
        <v>5</v>
      </c>
      <c r="C23" s="67"/>
      <c r="D23" s="33">
        <v>2.1999999999999999E-2</v>
      </c>
      <c r="E23" s="56">
        <v>1.022</v>
      </c>
    </row>
    <row r="24" spans="2:5" ht="16.5" customHeight="1" x14ac:dyDescent="0.35">
      <c r="B24" s="55" t="s">
        <v>6</v>
      </c>
      <c r="C24" s="67"/>
      <c r="D24" s="33">
        <v>2.3E-2</v>
      </c>
      <c r="E24" s="56">
        <v>1.0229999999999999</v>
      </c>
    </row>
    <row r="25" spans="2:5" ht="16.5" customHeight="1" x14ac:dyDescent="0.35">
      <c r="B25" s="55" t="s">
        <v>7</v>
      </c>
      <c r="C25" s="67"/>
      <c r="D25" s="33">
        <v>1.6E-2</v>
      </c>
      <c r="E25" s="56">
        <v>1.016</v>
      </c>
    </row>
    <row r="26" spans="2:5" ht="16.5" customHeight="1" x14ac:dyDescent="0.35">
      <c r="B26" s="55" t="s">
        <v>8</v>
      </c>
      <c r="C26" s="67"/>
      <c r="D26" s="33">
        <v>1.2999999999999999E-2</v>
      </c>
      <c r="E26" s="56">
        <v>1.0129999999999999</v>
      </c>
    </row>
    <row r="27" spans="2:5" ht="16.5" customHeight="1" x14ac:dyDescent="0.35">
      <c r="B27" s="55" t="s">
        <v>9</v>
      </c>
      <c r="C27" s="67"/>
      <c r="D27" s="33">
        <v>1.2E-2</v>
      </c>
      <c r="E27" s="56">
        <v>1.012</v>
      </c>
    </row>
    <row r="28" spans="2:5" ht="16.5" customHeight="1" x14ac:dyDescent="0.35">
      <c r="B28" s="55" t="s">
        <v>10</v>
      </c>
      <c r="C28" s="67"/>
      <c r="D28" s="33">
        <v>3.0000000000000001E-3</v>
      </c>
      <c r="E28" s="56">
        <v>1.0029999999999999</v>
      </c>
    </row>
    <row r="29" spans="2:5" ht="16.5" customHeight="1" thickBot="1" x14ac:dyDescent="0.4">
      <c r="B29" s="57" t="s">
        <v>11</v>
      </c>
      <c r="C29" s="58"/>
      <c r="D29" s="59">
        <v>0</v>
      </c>
      <c r="E29" s="60">
        <v>1</v>
      </c>
    </row>
    <row r="30" spans="2:5" ht="16.5" customHeight="1" x14ac:dyDescent="0.35">
      <c r="C30" s="3"/>
    </row>
    <row r="31" spans="2:5" ht="16.5" customHeight="1" x14ac:dyDescent="0.35">
      <c r="B31" s="9" t="s">
        <v>181</v>
      </c>
      <c r="C31" s="3"/>
    </row>
    <row r="32" spans="2:5" ht="16.5" customHeight="1" x14ac:dyDescent="0.35">
      <c r="B32" s="143" t="s">
        <v>89</v>
      </c>
      <c r="C32" s="143"/>
      <c r="D32" s="143"/>
      <c r="E32" s="144">
        <v>445987630</v>
      </c>
    </row>
    <row r="33" spans="2:7" ht="16.5" customHeight="1" x14ac:dyDescent="0.35">
      <c r="B33" s="143" t="s">
        <v>90</v>
      </c>
      <c r="C33" s="143"/>
      <c r="D33" s="143"/>
      <c r="E33" s="144">
        <v>-236870210</v>
      </c>
    </row>
    <row r="34" spans="2:7" ht="16.5" customHeight="1" x14ac:dyDescent="0.35">
      <c r="B34" s="143" t="s">
        <v>91</v>
      </c>
      <c r="C34" s="143"/>
      <c r="D34" s="143"/>
      <c r="E34" s="144">
        <f>SUM(E32:E33)</f>
        <v>209117420</v>
      </c>
      <c r="F34" s="30"/>
      <c r="G34" s="30"/>
    </row>
    <row r="35" spans="2:7" ht="16.5" customHeight="1" x14ac:dyDescent="0.35">
      <c r="B35" s="143" t="s">
        <v>92</v>
      </c>
      <c r="C35" s="143"/>
      <c r="D35" s="143"/>
      <c r="E35" s="144">
        <f>E32*0.25%</f>
        <v>1114969.075</v>
      </c>
      <c r="F35" s="30"/>
      <c r="G35" s="30"/>
    </row>
    <row r="36" spans="2:7" ht="16.5" customHeight="1" x14ac:dyDescent="0.35">
      <c r="C36" s="3"/>
      <c r="E36" s="10"/>
    </row>
  </sheetData>
  <mergeCells count="2">
    <mergeCell ref="B7:H8"/>
    <mergeCell ref="B5:H5"/>
  </mergeCells>
  <phoneticPr fontId="36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B0838-E036-4B4A-A4FC-B609EEBE4CB8}">
  <dimension ref="B1:F30"/>
  <sheetViews>
    <sheetView showGridLines="0" topLeftCell="A12" zoomScale="120" zoomScaleNormal="120" workbookViewId="0">
      <selection activeCell="C20" sqref="C20"/>
    </sheetView>
  </sheetViews>
  <sheetFormatPr baseColWidth="10" defaultColWidth="11.46484375" defaultRowHeight="14.25" x14ac:dyDescent="0.45"/>
  <cols>
    <col min="1" max="1" width="4.796875" style="11" customWidth="1"/>
    <col min="2" max="2" width="33.46484375" style="11" bestFit="1" customWidth="1"/>
    <col min="3" max="3" width="14.1328125" style="11" customWidth="1"/>
    <col min="4" max="4" width="9" style="11" customWidth="1"/>
    <col min="5" max="5" width="33.46484375" style="11" bestFit="1" customWidth="1"/>
    <col min="6" max="6" width="14" style="11" bestFit="1" customWidth="1"/>
    <col min="7" max="16384" width="11.46484375" style="11"/>
  </cols>
  <sheetData>
    <row r="1" spans="2:5" x14ac:dyDescent="0.45">
      <c r="B1" s="32" t="str">
        <f>+Antecedentes!B1</f>
        <v>OPERACIÓN RENTA AT2025</v>
      </c>
    </row>
    <row r="2" spans="2:5" x14ac:dyDescent="0.45">
      <c r="B2" s="32" t="str">
        <f>+Antecedentes!B2</f>
        <v>REGIMEN TRANSPARENTE 14 D) N°8</v>
      </c>
    </row>
    <row r="3" spans="2:5" x14ac:dyDescent="0.45">
      <c r="B3" s="32" t="str">
        <f>+Antecedentes!B3</f>
        <v>ELÍAS CASANOVA CABRERA</v>
      </c>
    </row>
    <row r="6" spans="2:5" ht="14.65" thickBot="1" x14ac:dyDescent="0.5">
      <c r="B6" s="68" t="s">
        <v>185</v>
      </c>
      <c r="C6" s="69"/>
      <c r="D6" s="69"/>
      <c r="E6" s="69"/>
    </row>
    <row r="7" spans="2:5" ht="14.65" thickBot="1" x14ac:dyDescent="0.5">
      <c r="B7" s="51" t="s">
        <v>182</v>
      </c>
      <c r="C7" s="340"/>
      <c r="D7" s="340"/>
      <c r="E7" s="341">
        <f>+Antecedentes!E32</f>
        <v>445987630</v>
      </c>
    </row>
    <row r="8" spans="2:5" x14ac:dyDescent="0.45">
      <c r="B8" s="55"/>
      <c r="C8" s="3"/>
      <c r="D8" s="3"/>
      <c r="E8" s="342"/>
    </row>
    <row r="9" spans="2:5" ht="14.65" thickBot="1" x14ac:dyDescent="0.5">
      <c r="B9" s="57"/>
      <c r="C9" s="343"/>
      <c r="D9" s="343"/>
      <c r="E9" s="344"/>
    </row>
    <row r="10" spans="2:5" ht="14.65" thickBot="1" x14ac:dyDescent="0.5">
      <c r="B10" s="57" t="s">
        <v>183</v>
      </c>
      <c r="C10" s="343"/>
      <c r="D10" s="343"/>
      <c r="E10" s="344">
        <f>+Antecedentes!E33</f>
        <v>-236870210</v>
      </c>
    </row>
    <row r="11" spans="2:5" x14ac:dyDescent="0.45">
      <c r="B11" s="64"/>
      <c r="C11" s="3"/>
      <c r="D11" s="3"/>
      <c r="E11" s="342"/>
    </row>
    <row r="12" spans="2:5" ht="14.65" thickBot="1" x14ac:dyDescent="0.5">
      <c r="B12" s="57"/>
      <c r="C12" s="343"/>
      <c r="D12" s="345"/>
      <c r="E12" s="344"/>
    </row>
    <row r="13" spans="2:5" ht="14.65" thickBot="1" x14ac:dyDescent="0.5">
      <c r="B13" s="62" t="s">
        <v>184</v>
      </c>
      <c r="C13" s="346"/>
      <c r="D13" s="346"/>
      <c r="E13" s="347">
        <f>SUM(E7:E12)</f>
        <v>209117420</v>
      </c>
    </row>
    <row r="16" spans="2:5" s="3" customFormat="1" ht="13.9" thickBot="1" x14ac:dyDescent="0.4"/>
    <row r="17" spans="2:6" s="3" customFormat="1" ht="13.5" x14ac:dyDescent="0.35">
      <c r="B17" s="160" t="s">
        <v>98</v>
      </c>
      <c r="C17" s="161"/>
      <c r="E17" s="160" t="s">
        <v>99</v>
      </c>
      <c r="F17" s="161"/>
    </row>
    <row r="18" spans="2:6" s="3" customFormat="1" ht="13.9" thickBot="1" x14ac:dyDescent="0.4">
      <c r="B18" s="162"/>
      <c r="C18" s="163"/>
      <c r="E18" s="162"/>
      <c r="F18" s="163"/>
    </row>
    <row r="19" spans="2:6" s="3" customFormat="1" ht="13.5" x14ac:dyDescent="0.35">
      <c r="B19" s="55" t="s">
        <v>82</v>
      </c>
      <c r="C19" s="61">
        <v>0</v>
      </c>
      <c r="E19" s="55" t="s">
        <v>82</v>
      </c>
      <c r="F19" s="61">
        <v>0</v>
      </c>
    </row>
    <row r="20" spans="2:6" s="3" customFormat="1" ht="13.5" x14ac:dyDescent="0.35">
      <c r="B20" s="55" t="s">
        <v>83</v>
      </c>
      <c r="C20" s="61">
        <v>0</v>
      </c>
      <c r="E20" s="55" t="s">
        <v>83</v>
      </c>
      <c r="F20" s="61">
        <v>0</v>
      </c>
    </row>
    <row r="21" spans="2:6" s="3" customFormat="1" ht="13.9" thickBot="1" x14ac:dyDescent="0.4">
      <c r="B21" s="57" t="s">
        <v>187</v>
      </c>
      <c r="C21" s="348">
        <f>Antecedentes!E34*Antecedentes!D12</f>
        <v>83646968</v>
      </c>
      <c r="E21" s="57" t="s">
        <v>186</v>
      </c>
      <c r="F21" s="348">
        <f>Antecedentes!E34*Antecedentes!D13</f>
        <v>125470452</v>
      </c>
    </row>
    <row r="22" spans="2:6" s="3" customFormat="1" ht="13.9" thickBot="1" x14ac:dyDescent="0.4">
      <c r="B22" s="62" t="s">
        <v>84</v>
      </c>
      <c r="C22" s="63">
        <f>SUM(C21:C21)</f>
        <v>83646968</v>
      </c>
      <c r="E22" s="62" t="s">
        <v>84</v>
      </c>
      <c r="F22" s="63">
        <f>SUM(F21:F21)</f>
        <v>125470452</v>
      </c>
    </row>
    <row r="23" spans="2:6" s="3" customFormat="1" ht="13.5" x14ac:dyDescent="0.35">
      <c r="B23" s="64" t="s">
        <v>85</v>
      </c>
      <c r="C23" s="349">
        <f>(C22*'Tabla IGC'!E10)-'Tabla IGC'!F10</f>
        <v>11054679.872</v>
      </c>
      <c r="E23" s="64" t="s">
        <v>85</v>
      </c>
      <c r="F23" s="349">
        <f>(F22*'Tabla IGC'!E11)-'Tabla IGC'!F11</f>
        <v>25083105.239999995</v>
      </c>
    </row>
    <row r="24" spans="2:6" s="3" customFormat="1" ht="13.5" x14ac:dyDescent="0.35">
      <c r="B24" s="55" t="s">
        <v>86</v>
      </c>
      <c r="C24" s="61">
        <v>0</v>
      </c>
      <c r="E24" s="55" t="s">
        <v>86</v>
      </c>
      <c r="F24" s="61">
        <v>0</v>
      </c>
    </row>
    <row r="25" spans="2:6" s="3" customFormat="1" ht="13.5" x14ac:dyDescent="0.35">
      <c r="B25" s="55" t="s">
        <v>12</v>
      </c>
      <c r="C25" s="65"/>
      <c r="E25" s="55" t="s">
        <v>12</v>
      </c>
      <c r="F25" s="65"/>
    </row>
    <row r="26" spans="2:6" s="3" customFormat="1" ht="13.5" x14ac:dyDescent="0.35">
      <c r="B26" s="55" t="s">
        <v>87</v>
      </c>
      <c r="C26" s="61"/>
      <c r="E26" s="55" t="s">
        <v>87</v>
      </c>
      <c r="F26" s="61">
        <f>-F20</f>
        <v>0</v>
      </c>
    </row>
    <row r="27" spans="2:6" s="3" customFormat="1" ht="13.9" thickBot="1" x14ac:dyDescent="0.4">
      <c r="B27" s="57" t="s">
        <v>14</v>
      </c>
      <c r="C27" s="348">
        <f>-Antecedentes!E35*0.4</f>
        <v>-445987.63</v>
      </c>
      <c r="E27" s="57" t="str">
        <f>B27</f>
        <v>PPM puesto a disposición</v>
      </c>
      <c r="F27" s="348">
        <f>-Antecedentes!E35*0.6</f>
        <v>-668981.44499999995</v>
      </c>
    </row>
    <row r="28" spans="2:6" s="3" customFormat="1" ht="13.9" thickBot="1" x14ac:dyDescent="0.4">
      <c r="B28" s="62" t="s">
        <v>88</v>
      </c>
      <c r="C28" s="63">
        <f>SUM(C23:C27)</f>
        <v>10608692.241999999</v>
      </c>
      <c r="E28" s="62" t="s">
        <v>88</v>
      </c>
      <c r="F28" s="63">
        <f>SUM(F23:F27)</f>
        <v>24414123.794999994</v>
      </c>
    </row>
    <row r="29" spans="2:6" s="3" customFormat="1" ht="13.5" x14ac:dyDescent="0.35"/>
    <row r="30" spans="2:6" s="3" customFormat="1" ht="13.5" x14ac:dyDescent="0.35">
      <c r="C30" s="34"/>
      <c r="E30" s="35"/>
    </row>
  </sheetData>
  <mergeCells count="2">
    <mergeCell ref="B17:C18"/>
    <mergeCell ref="E17:F18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752F9-D440-43DF-9791-25F7BC6CD50B}">
  <dimension ref="A1:V47"/>
  <sheetViews>
    <sheetView topLeftCell="B10" zoomScale="120" zoomScaleNormal="120" workbookViewId="0">
      <selection activeCell="H19" sqref="A19:XFD33"/>
    </sheetView>
  </sheetViews>
  <sheetFormatPr baseColWidth="10" defaultColWidth="11.46484375" defaultRowHeight="12.75" x14ac:dyDescent="0.35"/>
  <cols>
    <col min="1" max="1" width="1.46484375" style="13" customWidth="1"/>
    <col min="2" max="2" width="6.1328125" style="13" customWidth="1"/>
    <col min="3" max="3" width="9.46484375" style="13" customWidth="1"/>
    <col min="4" max="4" width="12.46484375" style="13" customWidth="1"/>
    <col min="5" max="5" width="12.53125" style="13" customWidth="1"/>
    <col min="6" max="6" width="8.33203125" style="13" customWidth="1"/>
    <col min="7" max="7" width="5.1328125" style="13" customWidth="1"/>
    <col min="8" max="8" width="12.1328125" style="13" customWidth="1"/>
    <col min="9" max="9" width="8.53125" style="13" customWidth="1"/>
    <col min="10" max="10" width="7" style="13" customWidth="1"/>
    <col min="11" max="11" width="11.6640625" style="13" customWidth="1"/>
    <col min="12" max="12" width="10.53125" style="13" customWidth="1"/>
    <col min="13" max="13" width="15.86328125" style="13" customWidth="1"/>
    <col min="14" max="14" width="10" style="13" customWidth="1"/>
    <col min="15" max="16" width="11.46484375" style="13"/>
    <col min="17" max="17" width="13.53125" style="13" customWidth="1"/>
    <col min="18" max="18" width="10.46484375" style="13" customWidth="1"/>
    <col min="19" max="19" width="12.6640625" style="13" customWidth="1"/>
    <col min="20" max="16384" width="11.46484375" style="13"/>
  </cols>
  <sheetData>
    <row r="1" spans="1:13" x14ac:dyDescent="0.3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3" x14ac:dyDescent="0.35">
      <c r="A2" s="12"/>
      <c r="B2" s="12"/>
      <c r="C2" s="12"/>
      <c r="D2" s="12"/>
      <c r="E2" s="12"/>
      <c r="F2" s="12"/>
      <c r="G2" s="12"/>
      <c r="H2" s="12"/>
      <c r="I2" s="14"/>
      <c r="J2" s="14"/>
      <c r="K2" s="14"/>
      <c r="L2" s="14"/>
    </row>
    <row r="3" spans="1:13" x14ac:dyDescent="0.35">
      <c r="A3" s="12"/>
      <c r="B3" s="12"/>
      <c r="C3" s="12"/>
      <c r="D3" s="12"/>
      <c r="E3" s="12"/>
      <c r="F3" s="12"/>
      <c r="G3" s="12"/>
      <c r="H3" s="12"/>
      <c r="K3" s="14"/>
      <c r="L3" s="15"/>
      <c r="M3" s="15" t="s">
        <v>46</v>
      </c>
    </row>
    <row r="4" spans="1:13" x14ac:dyDescent="0.35">
      <c r="A4" s="12"/>
      <c r="B4" s="12"/>
      <c r="C4" s="12"/>
      <c r="D4" s="16"/>
      <c r="E4" s="16"/>
      <c r="F4" s="16"/>
      <c r="G4" s="16"/>
      <c r="H4" s="16"/>
      <c r="K4" s="176" t="s">
        <v>16</v>
      </c>
      <c r="L4" s="176"/>
      <c r="M4" s="17"/>
    </row>
    <row r="5" spans="1:13" x14ac:dyDescent="0.35">
      <c r="A5" s="12"/>
      <c r="B5" s="12"/>
      <c r="C5" s="12"/>
      <c r="D5" s="16"/>
      <c r="E5" s="16"/>
      <c r="F5" s="16"/>
      <c r="G5" s="16"/>
      <c r="H5" s="16"/>
      <c r="I5" s="16"/>
      <c r="J5" s="16"/>
      <c r="K5" s="16"/>
      <c r="L5" s="16"/>
    </row>
    <row r="6" spans="1:13" ht="12.75" customHeight="1" x14ac:dyDescent="0.35">
      <c r="A6" s="12"/>
      <c r="B6" s="177" t="s">
        <v>47</v>
      </c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</row>
    <row r="7" spans="1:13" x14ac:dyDescent="0.35">
      <c r="A7" s="12"/>
      <c r="B7" s="177"/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7"/>
    </row>
    <row r="8" spans="1:13" x14ac:dyDescent="0.35">
      <c r="A8" s="12"/>
      <c r="B8" s="18"/>
      <c r="C8" s="18"/>
      <c r="D8" s="18"/>
      <c r="E8" s="18"/>
      <c r="F8" s="18"/>
      <c r="G8" s="18"/>
      <c r="H8" s="18"/>
      <c r="I8" s="18"/>
      <c r="J8" s="18"/>
      <c r="K8" s="18"/>
      <c r="L8" s="19"/>
    </row>
    <row r="9" spans="1:13" x14ac:dyDescent="0.35">
      <c r="A9" s="12"/>
      <c r="B9" s="12" t="s">
        <v>48</v>
      </c>
      <c r="C9" s="12"/>
      <c r="D9" s="12"/>
      <c r="E9" s="12"/>
      <c r="F9" s="12"/>
      <c r="G9" s="12"/>
      <c r="H9" s="12"/>
      <c r="I9" s="12"/>
      <c r="J9" s="12"/>
      <c r="K9" s="12"/>
      <c r="L9" s="12"/>
    </row>
    <row r="10" spans="1:13" x14ac:dyDescent="0.35">
      <c r="A10" s="12"/>
      <c r="B10" s="172" t="s">
        <v>17</v>
      </c>
      <c r="C10" s="173"/>
      <c r="D10" s="173"/>
      <c r="E10" s="173"/>
      <c r="F10" s="174"/>
      <c r="G10" s="172" t="s">
        <v>49</v>
      </c>
      <c r="H10" s="173"/>
      <c r="I10" s="173"/>
      <c r="J10" s="173"/>
      <c r="K10" s="173"/>
      <c r="L10" s="174"/>
    </row>
    <row r="11" spans="1:13" x14ac:dyDescent="0.35">
      <c r="A11" s="12"/>
      <c r="B11" s="172"/>
      <c r="C11" s="173"/>
      <c r="D11" s="173"/>
      <c r="E11" s="173"/>
      <c r="F11" s="173"/>
      <c r="G11" s="173"/>
      <c r="H11" s="173"/>
      <c r="I11" s="173"/>
      <c r="J11" s="173"/>
      <c r="K11" s="173"/>
      <c r="L11" s="174"/>
    </row>
    <row r="12" spans="1:13" x14ac:dyDescent="0.35">
      <c r="A12" s="12"/>
      <c r="B12" s="172" t="s">
        <v>50</v>
      </c>
      <c r="C12" s="173"/>
      <c r="D12" s="173"/>
      <c r="E12" s="173"/>
      <c r="F12" s="174"/>
      <c r="G12" s="172" t="s">
        <v>18</v>
      </c>
      <c r="H12" s="173"/>
      <c r="I12" s="173"/>
      <c r="J12" s="173"/>
      <c r="K12" s="173"/>
      <c r="L12" s="174"/>
    </row>
    <row r="13" spans="1:13" x14ac:dyDescent="0.35">
      <c r="A13" s="12"/>
      <c r="B13" s="172"/>
      <c r="C13" s="173"/>
      <c r="D13" s="173"/>
      <c r="E13" s="173"/>
      <c r="F13" s="174"/>
      <c r="G13" s="172"/>
      <c r="H13" s="173"/>
      <c r="I13" s="173"/>
      <c r="J13" s="173"/>
      <c r="K13" s="173"/>
      <c r="L13" s="174"/>
    </row>
    <row r="14" spans="1:13" x14ac:dyDescent="0.35">
      <c r="A14" s="12"/>
      <c r="B14" s="172" t="s">
        <v>51</v>
      </c>
      <c r="C14" s="173"/>
      <c r="D14" s="173"/>
      <c r="E14" s="173"/>
      <c r="F14" s="174"/>
      <c r="G14" s="172" t="s">
        <v>52</v>
      </c>
      <c r="H14" s="173"/>
      <c r="I14" s="172" t="s">
        <v>53</v>
      </c>
      <c r="J14" s="173"/>
      <c r="K14" s="173"/>
      <c r="L14" s="174"/>
    </row>
    <row r="15" spans="1:13" x14ac:dyDescent="0.35">
      <c r="A15" s="12"/>
      <c r="B15" s="172"/>
      <c r="C15" s="173"/>
      <c r="D15" s="173"/>
      <c r="E15" s="173"/>
      <c r="F15" s="174"/>
      <c r="G15" s="172"/>
      <c r="H15" s="173"/>
      <c r="I15" s="172"/>
      <c r="J15" s="173"/>
      <c r="K15" s="173"/>
      <c r="L15" s="174"/>
    </row>
    <row r="16" spans="1:13" x14ac:dyDescent="0.3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</row>
    <row r="17" spans="1:20" x14ac:dyDescent="0.35">
      <c r="A17" s="12"/>
      <c r="B17" s="175"/>
      <c r="C17" s="175"/>
      <c r="D17" s="12"/>
      <c r="F17" s="12"/>
      <c r="G17" s="12"/>
      <c r="H17" s="12"/>
      <c r="I17" s="12"/>
      <c r="J17" s="12"/>
      <c r="K17" s="12"/>
      <c r="L17" s="12"/>
    </row>
    <row r="18" spans="1:20" ht="31.5" customHeight="1" x14ac:dyDescent="0.35">
      <c r="A18" s="12"/>
      <c r="B18" s="20" t="s">
        <v>54</v>
      </c>
      <c r="C18" s="20"/>
      <c r="D18" s="20"/>
      <c r="E18" s="20"/>
      <c r="F18" s="20"/>
      <c r="G18" s="20"/>
      <c r="H18" s="14"/>
      <c r="I18" s="14"/>
      <c r="J18" s="14"/>
      <c r="K18" s="14"/>
    </row>
    <row r="19" spans="1:20" ht="12.75" customHeight="1" x14ac:dyDescent="0.35">
      <c r="A19" s="12"/>
      <c r="B19" s="350" t="s">
        <v>55</v>
      </c>
      <c r="C19" s="351" t="s">
        <v>56</v>
      </c>
      <c r="D19" s="352"/>
      <c r="E19" s="353"/>
      <c r="F19" s="351" t="s">
        <v>57</v>
      </c>
      <c r="G19" s="353"/>
      <c r="H19" s="354" t="s">
        <v>58</v>
      </c>
      <c r="I19" s="355"/>
      <c r="J19" s="356"/>
      <c r="K19" s="169" t="s">
        <v>19</v>
      </c>
      <c r="L19" s="170"/>
      <c r="M19" s="170"/>
      <c r="N19" s="170"/>
      <c r="O19" s="170"/>
      <c r="P19" s="170"/>
      <c r="Q19" s="170"/>
      <c r="R19" s="171"/>
      <c r="S19" s="357" t="s">
        <v>59</v>
      </c>
      <c r="T19" s="358" t="s">
        <v>60</v>
      </c>
    </row>
    <row r="20" spans="1:20" ht="29.25" customHeight="1" x14ac:dyDescent="0.35">
      <c r="A20" s="12"/>
      <c r="B20" s="350"/>
      <c r="C20" s="359"/>
      <c r="D20" s="360"/>
      <c r="E20" s="361"/>
      <c r="F20" s="359"/>
      <c r="G20" s="361"/>
      <c r="H20" s="362" t="s">
        <v>61</v>
      </c>
      <c r="I20" s="351" t="s">
        <v>62</v>
      </c>
      <c r="J20" s="353"/>
      <c r="K20" s="169" t="s">
        <v>63</v>
      </c>
      <c r="L20" s="170"/>
      <c r="M20" s="170"/>
      <c r="N20" s="171"/>
      <c r="O20" s="362" t="s">
        <v>64</v>
      </c>
      <c r="P20" s="169" t="s">
        <v>65</v>
      </c>
      <c r="Q20" s="171"/>
      <c r="R20" s="362" t="s">
        <v>66</v>
      </c>
      <c r="S20" s="363"/>
      <c r="T20" s="358"/>
    </row>
    <row r="21" spans="1:20" x14ac:dyDescent="0.35">
      <c r="A21" s="12"/>
      <c r="B21" s="350"/>
      <c r="C21" s="359"/>
      <c r="D21" s="360"/>
      <c r="E21" s="361"/>
      <c r="F21" s="359"/>
      <c r="G21" s="361"/>
      <c r="H21" s="364"/>
      <c r="I21" s="359"/>
      <c r="J21" s="361"/>
      <c r="K21" s="166" t="s">
        <v>67</v>
      </c>
      <c r="L21" s="166"/>
      <c r="M21" s="166" t="s">
        <v>20</v>
      </c>
      <c r="N21" s="166"/>
      <c r="O21" s="364"/>
      <c r="P21" s="362" t="s">
        <v>68</v>
      </c>
      <c r="Q21" s="362" t="s">
        <v>69</v>
      </c>
      <c r="R21" s="364"/>
      <c r="S21" s="363"/>
      <c r="T21" s="358"/>
    </row>
    <row r="22" spans="1:20" ht="40.5" customHeight="1" x14ac:dyDescent="0.35">
      <c r="A22" s="12"/>
      <c r="B22" s="350"/>
      <c r="C22" s="365"/>
      <c r="D22" s="366"/>
      <c r="E22" s="367"/>
      <c r="F22" s="365"/>
      <c r="G22" s="367"/>
      <c r="H22" s="368"/>
      <c r="I22" s="365"/>
      <c r="J22" s="367"/>
      <c r="K22" s="22" t="s">
        <v>21</v>
      </c>
      <c r="L22" s="22" t="s">
        <v>22</v>
      </c>
      <c r="M22" s="22" t="s">
        <v>21</v>
      </c>
      <c r="N22" s="22" t="s">
        <v>22</v>
      </c>
      <c r="O22" s="368"/>
      <c r="P22" s="368"/>
      <c r="Q22" s="368"/>
      <c r="R22" s="368"/>
      <c r="S22" s="369"/>
      <c r="T22" s="358"/>
    </row>
    <row r="23" spans="1:20" x14ac:dyDescent="0.35">
      <c r="A23" s="12"/>
      <c r="B23" s="370">
        <v>1</v>
      </c>
      <c r="C23" s="371" t="str">
        <f>Antecedentes!B12</f>
        <v>Socio Rios</v>
      </c>
      <c r="D23" s="372"/>
      <c r="E23" s="373"/>
      <c r="F23" s="374">
        <f>Antecedentes!D12*Antecedentes!E34</f>
        <v>83646968</v>
      </c>
      <c r="G23" s="375"/>
      <c r="H23" s="376"/>
      <c r="I23" s="374">
        <f>Antecedentes!E12</f>
        <v>48000000</v>
      </c>
      <c r="J23" s="375"/>
      <c r="K23" s="24"/>
      <c r="L23" s="24">
        <v>0</v>
      </c>
      <c r="M23" s="24"/>
      <c r="N23" s="24">
        <v>0</v>
      </c>
      <c r="O23" s="25"/>
      <c r="P23" s="25"/>
      <c r="Q23" s="25"/>
      <c r="R23" s="25"/>
      <c r="S23" s="28">
        <f>Antecedentes!E35*Antecedentes!D12</f>
        <v>445987.63</v>
      </c>
      <c r="T23" s="22">
        <v>1</v>
      </c>
    </row>
    <row r="24" spans="1:20" x14ac:dyDescent="0.35">
      <c r="A24" s="12"/>
      <c r="B24" s="370">
        <v>2</v>
      </c>
      <c r="C24" s="371" t="str">
        <f>Antecedentes!B13</f>
        <v>Socio Hernandez</v>
      </c>
      <c r="D24" s="372"/>
      <c r="E24" s="373"/>
      <c r="F24" s="374">
        <f>Antecedentes!D13*Antecedentes!E34</f>
        <v>125470452</v>
      </c>
      <c r="G24" s="375"/>
      <c r="H24" s="376"/>
      <c r="I24" s="374">
        <f>Antecedentes!E13</f>
        <v>45000000</v>
      </c>
      <c r="J24" s="375"/>
      <c r="K24" s="24"/>
      <c r="L24" s="24">
        <v>0</v>
      </c>
      <c r="M24" s="24"/>
      <c r="N24" s="24">
        <v>0</v>
      </c>
      <c r="O24" s="25"/>
      <c r="P24" s="25"/>
      <c r="Q24" s="25"/>
      <c r="R24" s="25"/>
      <c r="S24" s="28">
        <f>Antecedentes!D13*Antecedentes!E35</f>
        <v>668981.44499999995</v>
      </c>
      <c r="T24" s="22">
        <v>2</v>
      </c>
    </row>
    <row r="25" spans="1:20" x14ac:dyDescent="0.35">
      <c r="A25" s="12"/>
      <c r="B25" s="22" t="s">
        <v>23</v>
      </c>
      <c r="C25" s="169" t="s">
        <v>24</v>
      </c>
      <c r="D25" s="170"/>
      <c r="E25" s="171"/>
      <c r="F25" s="166" t="s">
        <v>25</v>
      </c>
      <c r="G25" s="166"/>
      <c r="H25" s="21" t="s">
        <v>26</v>
      </c>
      <c r="I25" s="169" t="s">
        <v>27</v>
      </c>
      <c r="J25" s="171"/>
      <c r="K25" s="22" t="s">
        <v>28</v>
      </c>
      <c r="L25" s="22" t="s">
        <v>29</v>
      </c>
      <c r="M25" s="22" t="s">
        <v>30</v>
      </c>
      <c r="N25" s="22" t="s">
        <v>31</v>
      </c>
      <c r="O25" s="22" t="s">
        <v>32</v>
      </c>
      <c r="P25" s="22" t="s">
        <v>33</v>
      </c>
      <c r="Q25" s="22" t="s">
        <v>34</v>
      </c>
      <c r="R25" s="22" t="s">
        <v>35</v>
      </c>
      <c r="S25" s="22" t="s">
        <v>36</v>
      </c>
      <c r="T25" s="22" t="s">
        <v>37</v>
      </c>
    </row>
    <row r="26" spans="1:20" x14ac:dyDescent="0.35">
      <c r="A26" s="12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</row>
    <row r="27" spans="1:20" ht="12.75" customHeight="1" x14ac:dyDescent="0.35">
      <c r="A27" s="12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</row>
    <row r="28" spans="1:20" ht="12.75" customHeight="1" x14ac:dyDescent="0.35">
      <c r="A28" s="12"/>
      <c r="B28" s="377" t="s">
        <v>70</v>
      </c>
      <c r="C28" s="377"/>
      <c r="D28" s="377"/>
      <c r="E28" s="377"/>
      <c r="F28" s="377"/>
      <c r="G28" s="377"/>
      <c r="H28" s="377"/>
      <c r="I28" s="377"/>
      <c r="J28" s="377"/>
      <c r="K28" s="377"/>
      <c r="L28" s="377"/>
      <c r="M28" s="377"/>
      <c r="N28" s="377"/>
      <c r="O28" s="377"/>
      <c r="P28" s="377"/>
      <c r="Q28" s="377"/>
      <c r="R28" s="377"/>
      <c r="S28" s="377"/>
    </row>
    <row r="29" spans="1:20" ht="25.5" customHeight="1" x14ac:dyDescent="0.35">
      <c r="A29" s="12"/>
      <c r="B29" s="166" t="s">
        <v>71</v>
      </c>
      <c r="C29" s="166"/>
      <c r="D29" s="166"/>
      <c r="E29" s="166"/>
      <c r="F29" s="351" t="s">
        <v>57</v>
      </c>
      <c r="G29" s="353"/>
      <c r="H29" s="169" t="s">
        <v>58</v>
      </c>
      <c r="I29" s="170"/>
      <c r="J29" s="171"/>
      <c r="K29" s="169" t="s">
        <v>72</v>
      </c>
      <c r="L29" s="170"/>
      <c r="M29" s="170"/>
      <c r="N29" s="170"/>
      <c r="O29" s="170"/>
      <c r="P29" s="170"/>
      <c r="Q29" s="170"/>
      <c r="R29" s="171"/>
      <c r="S29" s="357" t="s">
        <v>73</v>
      </c>
    </row>
    <row r="30" spans="1:20" ht="33.75" customHeight="1" x14ac:dyDescent="0.35">
      <c r="A30" s="12"/>
      <c r="B30" s="166"/>
      <c r="C30" s="166"/>
      <c r="D30" s="166"/>
      <c r="E30" s="166"/>
      <c r="F30" s="359"/>
      <c r="G30" s="361"/>
      <c r="H30" s="362" t="s">
        <v>61</v>
      </c>
      <c r="I30" s="351" t="s">
        <v>62</v>
      </c>
      <c r="J30" s="353"/>
      <c r="K30" s="169" t="s">
        <v>63</v>
      </c>
      <c r="L30" s="170"/>
      <c r="M30" s="170"/>
      <c r="N30" s="171"/>
      <c r="O30" s="362" t="s">
        <v>64</v>
      </c>
      <c r="P30" s="169" t="s">
        <v>65</v>
      </c>
      <c r="Q30" s="171"/>
      <c r="R30" s="362" t="s">
        <v>66</v>
      </c>
      <c r="S30" s="363"/>
    </row>
    <row r="31" spans="1:20" x14ac:dyDescent="0.35">
      <c r="A31" s="12"/>
      <c r="B31" s="166"/>
      <c r="C31" s="166"/>
      <c r="D31" s="166"/>
      <c r="E31" s="166"/>
      <c r="F31" s="359"/>
      <c r="G31" s="361"/>
      <c r="H31" s="364"/>
      <c r="I31" s="359"/>
      <c r="J31" s="361"/>
      <c r="K31" s="166" t="s">
        <v>67</v>
      </c>
      <c r="L31" s="166"/>
      <c r="M31" s="166" t="s">
        <v>20</v>
      </c>
      <c r="N31" s="166"/>
      <c r="O31" s="364"/>
      <c r="P31" s="362" t="s">
        <v>68</v>
      </c>
      <c r="Q31" s="362" t="s">
        <v>74</v>
      </c>
      <c r="R31" s="364"/>
      <c r="S31" s="363"/>
    </row>
    <row r="32" spans="1:20" ht="20.25" x14ac:dyDescent="0.35">
      <c r="A32" s="12"/>
      <c r="B32" s="166"/>
      <c r="C32" s="166"/>
      <c r="D32" s="166"/>
      <c r="E32" s="166"/>
      <c r="F32" s="365"/>
      <c r="G32" s="367"/>
      <c r="H32" s="368"/>
      <c r="I32" s="365"/>
      <c r="J32" s="367"/>
      <c r="K32" s="22" t="s">
        <v>21</v>
      </c>
      <c r="L32" s="22" t="s">
        <v>22</v>
      </c>
      <c r="M32" s="22" t="s">
        <v>21</v>
      </c>
      <c r="N32" s="22" t="s">
        <v>22</v>
      </c>
      <c r="O32" s="368"/>
      <c r="P32" s="368"/>
      <c r="Q32" s="368"/>
      <c r="R32" s="368"/>
      <c r="S32" s="369"/>
    </row>
    <row r="33" spans="1:22" x14ac:dyDescent="0.35">
      <c r="A33" s="12"/>
      <c r="B33" s="166">
        <v>2</v>
      </c>
      <c r="C33" s="166"/>
      <c r="D33" s="166"/>
      <c r="E33" s="166"/>
      <c r="F33" s="378">
        <f>F23+F24</f>
        <v>209117420</v>
      </c>
      <c r="G33" s="379"/>
      <c r="H33" s="26" t="s">
        <v>38</v>
      </c>
      <c r="I33" s="380">
        <f>I23+I24</f>
        <v>93000000</v>
      </c>
      <c r="J33" s="166"/>
      <c r="K33" s="22" t="s">
        <v>39</v>
      </c>
      <c r="L33" s="27">
        <f>L23+L24</f>
        <v>0</v>
      </c>
      <c r="M33" s="22" t="s">
        <v>40</v>
      </c>
      <c r="N33" s="27">
        <f>N23+N24</f>
        <v>0</v>
      </c>
      <c r="O33" s="22" t="s">
        <v>41</v>
      </c>
      <c r="P33" s="22" t="s">
        <v>42</v>
      </c>
      <c r="Q33" s="22" t="s">
        <v>43</v>
      </c>
      <c r="R33" s="22" t="s">
        <v>44</v>
      </c>
      <c r="S33" s="29">
        <f>S23+S24</f>
        <v>1114969.075</v>
      </c>
    </row>
    <row r="34" spans="1:22" x14ac:dyDescent="0.35">
      <c r="A34" s="12"/>
      <c r="B34" s="23"/>
      <c r="C34" s="23"/>
      <c r="D34" s="23"/>
      <c r="E34" s="23"/>
      <c r="F34" s="14"/>
      <c r="G34" s="14"/>
      <c r="H34" s="14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</row>
    <row r="35" spans="1:22" x14ac:dyDescent="0.35">
      <c r="A35" s="12"/>
      <c r="B35" s="23"/>
      <c r="C35" s="23"/>
      <c r="D35" s="23"/>
      <c r="E35" s="23"/>
      <c r="F35" s="14"/>
      <c r="G35" s="14"/>
      <c r="H35" s="23"/>
      <c r="I35" s="20"/>
      <c r="J35" s="20"/>
      <c r="K35" s="23"/>
      <c r="L35" s="14"/>
      <c r="M35" s="14"/>
    </row>
    <row r="36" spans="1:22" x14ac:dyDescent="0.35">
      <c r="A36" s="12"/>
      <c r="B36" s="23"/>
      <c r="C36" s="23"/>
      <c r="D36" s="23"/>
      <c r="E36" s="23"/>
      <c r="F36" s="14"/>
      <c r="G36" s="14"/>
      <c r="H36" s="23"/>
      <c r="I36" s="20"/>
      <c r="J36" s="20"/>
      <c r="K36" s="23"/>
      <c r="L36" s="14"/>
      <c r="M36" s="14"/>
    </row>
    <row r="37" spans="1:22" x14ac:dyDescent="0.35">
      <c r="A37" s="12"/>
      <c r="B37" s="23"/>
      <c r="C37" s="23"/>
      <c r="D37" s="23"/>
      <c r="E37" s="23"/>
      <c r="F37" s="14"/>
      <c r="G37" s="14"/>
      <c r="H37" s="23"/>
      <c r="I37" s="20"/>
      <c r="J37" s="20"/>
      <c r="K37" s="23"/>
      <c r="L37" s="14"/>
      <c r="M37" s="14"/>
    </row>
    <row r="38" spans="1:22" ht="21.75" customHeight="1" x14ac:dyDescent="0.35">
      <c r="B38" s="167" t="s">
        <v>75</v>
      </c>
      <c r="C38" s="167"/>
      <c r="D38" s="167"/>
      <c r="E38" s="167"/>
      <c r="F38" s="167"/>
      <c r="G38" s="167"/>
      <c r="H38" s="167"/>
      <c r="I38" s="167"/>
      <c r="J38" s="167"/>
      <c r="K38" s="167"/>
    </row>
    <row r="39" spans="1:22" ht="12.75" customHeight="1" x14ac:dyDescent="0.35">
      <c r="B39" s="167"/>
      <c r="C39" s="167"/>
      <c r="D39" s="167"/>
      <c r="E39" s="167"/>
      <c r="F39" s="167"/>
      <c r="G39" s="167"/>
      <c r="H39" s="167"/>
      <c r="I39" s="167"/>
      <c r="J39" s="167"/>
      <c r="K39" s="167"/>
    </row>
    <row r="41" spans="1:22" ht="14.25" x14ac:dyDescent="0.35">
      <c r="B41" s="168" t="s">
        <v>45</v>
      </c>
      <c r="C41" s="168"/>
      <c r="D41" s="168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</row>
    <row r="42" spans="1:22" ht="12.75" customHeight="1" x14ac:dyDescent="0.35">
      <c r="B42" s="164"/>
      <c r="C42" s="164"/>
      <c r="D42" s="164"/>
    </row>
    <row r="45" spans="1:22" ht="14.25" x14ac:dyDescent="0.35">
      <c r="K45" s="165"/>
      <c r="L45" s="165"/>
    </row>
    <row r="46" spans="1:22" x14ac:dyDescent="0.35">
      <c r="K46" s="165"/>
    </row>
    <row r="47" spans="1:22" x14ac:dyDescent="0.35">
      <c r="K47" s="165"/>
    </row>
  </sheetData>
  <mergeCells count="68">
    <mergeCell ref="K4:L4"/>
    <mergeCell ref="B6:M7"/>
    <mergeCell ref="B10:F10"/>
    <mergeCell ref="G10:L10"/>
    <mergeCell ref="B11:F11"/>
    <mergeCell ref="G11:L11"/>
    <mergeCell ref="B12:F12"/>
    <mergeCell ref="G12:L12"/>
    <mergeCell ref="B13:F13"/>
    <mergeCell ref="G13:L13"/>
    <mergeCell ref="B14:F14"/>
    <mergeCell ref="G14:H14"/>
    <mergeCell ref="I14:L14"/>
    <mergeCell ref="B15:F15"/>
    <mergeCell ref="G15:H15"/>
    <mergeCell ref="I15:L15"/>
    <mergeCell ref="B17:C17"/>
    <mergeCell ref="B19:B22"/>
    <mergeCell ref="C19:E22"/>
    <mergeCell ref="F19:G22"/>
    <mergeCell ref="H19:J19"/>
    <mergeCell ref="K19:R19"/>
    <mergeCell ref="P21:P22"/>
    <mergeCell ref="T19:T22"/>
    <mergeCell ref="H20:H22"/>
    <mergeCell ref="I20:J22"/>
    <mergeCell ref="K20:N20"/>
    <mergeCell ref="O20:O22"/>
    <mergeCell ref="P20:Q20"/>
    <mergeCell ref="R20:R22"/>
    <mergeCell ref="K21:L21"/>
    <mergeCell ref="M21:N21"/>
    <mergeCell ref="Q21:Q22"/>
    <mergeCell ref="B29:E32"/>
    <mergeCell ref="F29:G32"/>
    <mergeCell ref="H29:J29"/>
    <mergeCell ref="K29:R29"/>
    <mergeCell ref="S29:S32"/>
    <mergeCell ref="I30:J32"/>
    <mergeCell ref="K30:N30"/>
    <mergeCell ref="O30:O32"/>
    <mergeCell ref="P30:Q30"/>
    <mergeCell ref="R30:R32"/>
    <mergeCell ref="K31:L31"/>
    <mergeCell ref="M31:N31"/>
    <mergeCell ref="P31:P32"/>
    <mergeCell ref="Q31:Q32"/>
    <mergeCell ref="C25:E25"/>
    <mergeCell ref="F25:G25"/>
    <mergeCell ref="I25:J25"/>
    <mergeCell ref="B28:S28"/>
    <mergeCell ref="S19:S22"/>
    <mergeCell ref="B42:D42"/>
    <mergeCell ref="K45:L45"/>
    <mergeCell ref="K46:K47"/>
    <mergeCell ref="C23:E23"/>
    <mergeCell ref="C24:E24"/>
    <mergeCell ref="F23:G23"/>
    <mergeCell ref="F24:G24"/>
    <mergeCell ref="I23:J23"/>
    <mergeCell ref="I24:J24"/>
    <mergeCell ref="B33:E33"/>
    <mergeCell ref="F33:G33"/>
    <mergeCell ref="I33:J33"/>
    <mergeCell ref="B38:K39"/>
    <mergeCell ref="B41:D41"/>
    <mergeCell ref="L41:V41"/>
    <mergeCell ref="H30:H32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6470B-DB16-4901-8624-C98964A84D46}">
  <dimension ref="A1:R101"/>
  <sheetViews>
    <sheetView showGridLines="0" zoomScale="70" zoomScaleNormal="70" workbookViewId="0">
      <selection activeCell="B4" sqref="A4:R64"/>
    </sheetView>
  </sheetViews>
  <sheetFormatPr baseColWidth="10" defaultColWidth="11.53125" defaultRowHeight="13.5" x14ac:dyDescent="0.35"/>
  <cols>
    <col min="1" max="1" width="4.1328125" style="70" bestFit="1" customWidth="1"/>
    <col min="2" max="2" width="32" style="70" customWidth="1"/>
    <col min="3" max="4" width="11.53125" style="70"/>
    <col min="5" max="5" width="17.796875" style="70" customWidth="1"/>
    <col min="6" max="6" width="7" style="70" customWidth="1"/>
    <col min="7" max="8" width="11.53125" style="70"/>
    <col min="9" max="9" width="7.33203125" style="70" customWidth="1"/>
    <col min="10" max="10" width="11.19921875" style="70" customWidth="1"/>
    <col min="11" max="11" width="7.6640625" style="70" customWidth="1"/>
    <col min="12" max="13" width="11.53125" style="70"/>
    <col min="14" max="14" width="7" style="70" customWidth="1"/>
    <col min="15" max="15" width="18.796875" style="70" customWidth="1"/>
    <col min="16" max="16" width="7.19921875" style="70" customWidth="1"/>
    <col min="17" max="17" width="23.19921875" style="106" customWidth="1"/>
    <col min="18" max="18" width="2.1328125" style="70" bestFit="1" customWidth="1"/>
    <col min="19" max="16384" width="11.53125" style="70"/>
  </cols>
  <sheetData>
    <row r="1" spans="1:18" x14ac:dyDescent="0.35">
      <c r="A1" s="220" t="s">
        <v>192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2"/>
    </row>
    <row r="2" spans="1:18" x14ac:dyDescent="0.35">
      <c r="A2" s="225" t="s">
        <v>193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</row>
    <row r="3" spans="1:18" x14ac:dyDescent="0.35">
      <c r="A3" s="71">
        <v>53</v>
      </c>
      <c r="B3" s="225" t="s">
        <v>194</v>
      </c>
      <c r="C3" s="225"/>
      <c r="D3" s="225"/>
      <c r="E3" s="225"/>
      <c r="F3" s="225"/>
      <c r="G3" s="226" t="s">
        <v>195</v>
      </c>
      <c r="H3" s="226"/>
      <c r="I3" s="226"/>
      <c r="J3" s="226"/>
      <c r="K3" s="226" t="s">
        <v>196</v>
      </c>
      <c r="L3" s="226"/>
      <c r="M3" s="226"/>
      <c r="N3" s="226"/>
      <c r="O3" s="226"/>
      <c r="P3" s="72">
        <v>31</v>
      </c>
      <c r="Q3" s="73">
        <v>0</v>
      </c>
      <c r="R3" s="74" t="s">
        <v>197</v>
      </c>
    </row>
    <row r="4" spans="1:18" x14ac:dyDescent="0.35">
      <c r="A4" s="71">
        <v>54</v>
      </c>
      <c r="B4" s="211" t="s">
        <v>198</v>
      </c>
      <c r="C4" s="211"/>
      <c r="D4" s="211"/>
      <c r="E4" s="211"/>
      <c r="F4" s="211"/>
      <c r="G4" s="72">
        <v>18</v>
      </c>
      <c r="H4" s="212">
        <v>0</v>
      </c>
      <c r="I4" s="213"/>
      <c r="J4" s="214"/>
      <c r="K4" s="72">
        <v>19</v>
      </c>
      <c r="L4" s="212"/>
      <c r="M4" s="213"/>
      <c r="N4" s="213"/>
      <c r="O4" s="214"/>
      <c r="P4" s="72">
        <v>20</v>
      </c>
      <c r="Q4" s="73">
        <f>+H4*0.125</f>
        <v>0</v>
      </c>
      <c r="R4" s="74" t="s">
        <v>197</v>
      </c>
    </row>
    <row r="5" spans="1:18" x14ac:dyDescent="0.35">
      <c r="A5" s="71">
        <v>55</v>
      </c>
      <c r="B5" s="211" t="s">
        <v>199</v>
      </c>
      <c r="C5" s="211"/>
      <c r="D5" s="211"/>
      <c r="E5" s="211"/>
      <c r="F5" s="211"/>
      <c r="G5" s="72">
        <v>1109</v>
      </c>
      <c r="H5" s="212"/>
      <c r="I5" s="213"/>
      <c r="J5" s="214"/>
      <c r="K5" s="72">
        <v>1111</v>
      </c>
      <c r="L5" s="212"/>
      <c r="M5" s="213"/>
      <c r="N5" s="213"/>
      <c r="O5" s="214"/>
      <c r="P5" s="72">
        <v>1113</v>
      </c>
      <c r="Q5" s="73">
        <f>ROUND(H5*0.27,0)</f>
        <v>0</v>
      </c>
      <c r="R5" s="74" t="s">
        <v>197</v>
      </c>
    </row>
    <row r="6" spans="1:18" x14ac:dyDescent="0.35">
      <c r="A6" s="71">
        <v>56</v>
      </c>
      <c r="B6" s="224" t="s">
        <v>200</v>
      </c>
      <c r="C6" s="224"/>
      <c r="D6" s="224"/>
      <c r="E6" s="224"/>
      <c r="F6" s="224"/>
      <c r="G6" s="72">
        <v>1640</v>
      </c>
      <c r="H6" s="212"/>
      <c r="I6" s="213"/>
      <c r="J6" s="214"/>
      <c r="K6" s="72">
        <v>1641</v>
      </c>
      <c r="L6" s="212"/>
      <c r="M6" s="213"/>
      <c r="N6" s="213"/>
      <c r="O6" s="214"/>
      <c r="P6" s="72">
        <v>1642</v>
      </c>
      <c r="Q6" s="73"/>
      <c r="R6" s="74" t="s">
        <v>197</v>
      </c>
    </row>
    <row r="7" spans="1:18" x14ac:dyDescent="0.35">
      <c r="A7" s="227">
        <v>57</v>
      </c>
      <c r="B7" s="230" t="s">
        <v>132</v>
      </c>
      <c r="C7" s="230"/>
      <c r="D7" s="230"/>
      <c r="E7" s="230"/>
      <c r="F7" s="230"/>
      <c r="G7" s="75">
        <v>187</v>
      </c>
      <c r="H7" s="212"/>
      <c r="I7" s="213"/>
      <c r="J7" s="214"/>
      <c r="K7" s="75">
        <v>188</v>
      </c>
      <c r="L7" s="212"/>
      <c r="M7" s="213"/>
      <c r="N7" s="213"/>
      <c r="O7" s="214"/>
      <c r="P7" s="75">
        <v>189</v>
      </c>
      <c r="Q7" s="73"/>
      <c r="R7" s="231" t="s">
        <v>104</v>
      </c>
    </row>
    <row r="8" spans="1:18" x14ac:dyDescent="0.35">
      <c r="A8" s="228"/>
      <c r="B8" s="230" t="s">
        <v>201</v>
      </c>
      <c r="C8" s="230"/>
      <c r="D8" s="230"/>
      <c r="E8" s="230"/>
      <c r="F8" s="230"/>
      <c r="G8" s="75">
        <v>1924</v>
      </c>
      <c r="H8" s="212"/>
      <c r="I8" s="213"/>
      <c r="J8" s="214"/>
      <c r="K8" s="75">
        <v>1925</v>
      </c>
      <c r="L8" s="212"/>
      <c r="M8" s="213"/>
      <c r="N8" s="213"/>
      <c r="O8" s="214"/>
      <c r="P8" s="75">
        <v>1926</v>
      </c>
      <c r="Q8" s="73"/>
      <c r="R8" s="232"/>
    </row>
    <row r="9" spans="1:18" x14ac:dyDescent="0.35">
      <c r="A9" s="228"/>
      <c r="B9" s="230" t="s">
        <v>202</v>
      </c>
      <c r="C9" s="230"/>
      <c r="D9" s="230"/>
      <c r="E9" s="230"/>
      <c r="F9" s="230"/>
      <c r="G9" s="75">
        <v>1927</v>
      </c>
      <c r="H9" s="212"/>
      <c r="I9" s="213"/>
      <c r="J9" s="214"/>
      <c r="K9" s="234"/>
      <c r="L9" s="235"/>
      <c r="M9" s="235"/>
      <c r="N9" s="235"/>
      <c r="O9" s="235"/>
      <c r="P9" s="75">
        <v>1928</v>
      </c>
      <c r="Q9" s="73"/>
      <c r="R9" s="232"/>
    </row>
    <row r="10" spans="1:18" x14ac:dyDescent="0.35">
      <c r="A10" s="228"/>
      <c r="B10" s="230" t="s">
        <v>203</v>
      </c>
      <c r="C10" s="230"/>
      <c r="D10" s="230"/>
      <c r="E10" s="230"/>
      <c r="F10" s="230"/>
      <c r="G10" s="75">
        <v>1929</v>
      </c>
      <c r="H10" s="212"/>
      <c r="I10" s="213"/>
      <c r="J10" s="214"/>
      <c r="K10" s="234"/>
      <c r="L10" s="235"/>
      <c r="M10" s="235"/>
      <c r="N10" s="235"/>
      <c r="O10" s="235"/>
      <c r="P10" s="75">
        <v>1930</v>
      </c>
      <c r="Q10" s="73"/>
      <c r="R10" s="232"/>
    </row>
    <row r="11" spans="1:18" x14ac:dyDescent="0.35">
      <c r="A11" s="229"/>
      <c r="B11" s="230" t="s">
        <v>204</v>
      </c>
      <c r="C11" s="230"/>
      <c r="D11" s="230"/>
      <c r="E11" s="230"/>
      <c r="F11" s="230"/>
      <c r="G11" s="75">
        <v>1931</v>
      </c>
      <c r="H11" s="212"/>
      <c r="I11" s="213"/>
      <c r="J11" s="214"/>
      <c r="K11" s="234"/>
      <c r="L11" s="235"/>
      <c r="M11" s="235"/>
      <c r="N11" s="235"/>
      <c r="O11" s="235"/>
      <c r="P11" s="75">
        <v>1932</v>
      </c>
      <c r="Q11" s="73"/>
      <c r="R11" s="233"/>
    </row>
    <row r="12" spans="1:18" x14ac:dyDescent="0.35">
      <c r="A12" s="223">
        <v>58</v>
      </c>
      <c r="B12" s="211" t="s">
        <v>205</v>
      </c>
      <c r="C12" s="211"/>
      <c r="D12" s="211"/>
      <c r="E12" s="211"/>
      <c r="F12" s="211"/>
      <c r="G12" s="72">
        <v>1037</v>
      </c>
      <c r="H12" s="212"/>
      <c r="I12" s="213"/>
      <c r="J12" s="214"/>
      <c r="K12" s="72">
        <v>1038</v>
      </c>
      <c r="L12" s="212"/>
      <c r="M12" s="213"/>
      <c r="N12" s="213"/>
      <c r="O12" s="214"/>
      <c r="P12" s="72">
        <v>1039</v>
      </c>
      <c r="Q12" s="73"/>
      <c r="R12" s="236" t="s">
        <v>197</v>
      </c>
    </row>
    <row r="13" spans="1:18" x14ac:dyDescent="0.35">
      <c r="A13" s="223"/>
      <c r="B13" s="211" t="s">
        <v>102</v>
      </c>
      <c r="C13" s="211"/>
      <c r="D13" s="211"/>
      <c r="E13" s="211"/>
      <c r="F13" s="211"/>
      <c r="G13" s="72">
        <v>1892</v>
      </c>
      <c r="H13" s="212"/>
      <c r="I13" s="213"/>
      <c r="J13" s="214"/>
      <c r="K13" s="72">
        <v>1893</v>
      </c>
      <c r="L13" s="212"/>
      <c r="M13" s="213"/>
      <c r="N13" s="213"/>
      <c r="O13" s="214"/>
      <c r="P13" s="72">
        <v>1894</v>
      </c>
      <c r="Q13" s="73"/>
      <c r="R13" s="237"/>
    </row>
    <row r="14" spans="1:18" x14ac:dyDescent="0.35">
      <c r="A14" s="223"/>
      <c r="B14" s="211" t="s">
        <v>133</v>
      </c>
      <c r="C14" s="211"/>
      <c r="D14" s="211"/>
      <c r="E14" s="211"/>
      <c r="F14" s="211"/>
      <c r="G14" s="72">
        <v>1895</v>
      </c>
      <c r="H14" s="212"/>
      <c r="I14" s="213"/>
      <c r="J14" s="214"/>
      <c r="K14" s="217"/>
      <c r="L14" s="218"/>
      <c r="M14" s="218"/>
      <c r="N14" s="218"/>
      <c r="O14" s="218"/>
      <c r="P14" s="72">
        <v>1897</v>
      </c>
      <c r="Q14" s="73"/>
      <c r="R14" s="237"/>
    </row>
    <row r="15" spans="1:18" x14ac:dyDescent="0.35">
      <c r="A15" s="223"/>
      <c r="B15" s="211" t="s">
        <v>206</v>
      </c>
      <c r="C15" s="211"/>
      <c r="D15" s="211"/>
      <c r="E15" s="211"/>
      <c r="F15" s="211"/>
      <c r="G15" s="72">
        <v>1898</v>
      </c>
      <c r="H15" s="212"/>
      <c r="I15" s="213"/>
      <c r="J15" s="214"/>
      <c r="K15" s="72">
        <v>1899</v>
      </c>
      <c r="L15" s="212"/>
      <c r="M15" s="213"/>
      <c r="N15" s="213"/>
      <c r="O15" s="214"/>
      <c r="P15" s="72">
        <v>1900</v>
      </c>
      <c r="Q15" s="73"/>
      <c r="R15" s="237"/>
    </row>
    <row r="16" spans="1:18" x14ac:dyDescent="0.35">
      <c r="A16" s="223"/>
      <c r="B16" s="211" t="s">
        <v>134</v>
      </c>
      <c r="C16" s="211"/>
      <c r="D16" s="211"/>
      <c r="E16" s="211"/>
      <c r="F16" s="211"/>
      <c r="G16" s="72">
        <v>1901</v>
      </c>
      <c r="H16" s="212"/>
      <c r="I16" s="213"/>
      <c r="J16" s="214"/>
      <c r="K16" s="72">
        <v>1902</v>
      </c>
      <c r="L16" s="212"/>
      <c r="M16" s="213"/>
      <c r="N16" s="213"/>
      <c r="O16" s="214"/>
      <c r="P16" s="72">
        <v>1903</v>
      </c>
      <c r="Q16" s="73"/>
      <c r="R16" s="237"/>
    </row>
    <row r="17" spans="1:18" x14ac:dyDescent="0.35">
      <c r="A17" s="223"/>
      <c r="B17" s="211" t="s">
        <v>135</v>
      </c>
      <c r="C17" s="211"/>
      <c r="D17" s="211"/>
      <c r="E17" s="211"/>
      <c r="F17" s="211"/>
      <c r="G17" s="72">
        <v>1912</v>
      </c>
      <c r="H17" s="212"/>
      <c r="I17" s="213"/>
      <c r="J17" s="214"/>
      <c r="K17" s="76">
        <v>1918</v>
      </c>
      <c r="L17" s="212"/>
      <c r="M17" s="213"/>
      <c r="N17" s="213"/>
      <c r="O17" s="214"/>
      <c r="P17" s="75">
        <v>1913</v>
      </c>
      <c r="Q17" s="73"/>
      <c r="R17" s="238"/>
    </row>
    <row r="18" spans="1:18" x14ac:dyDescent="0.35">
      <c r="A18" s="71">
        <v>59</v>
      </c>
      <c r="B18" s="224" t="s">
        <v>136</v>
      </c>
      <c r="C18" s="224"/>
      <c r="D18" s="224"/>
      <c r="E18" s="224"/>
      <c r="F18" s="224"/>
      <c r="G18" s="72">
        <v>77</v>
      </c>
      <c r="H18" s="212"/>
      <c r="I18" s="213"/>
      <c r="J18" s="214"/>
      <c r="K18" s="72">
        <v>74</v>
      </c>
      <c r="L18" s="212"/>
      <c r="M18" s="213"/>
      <c r="N18" s="213"/>
      <c r="O18" s="214"/>
      <c r="P18" s="72">
        <v>79</v>
      </c>
      <c r="Q18" s="73"/>
      <c r="R18" s="74" t="s">
        <v>197</v>
      </c>
    </row>
    <row r="19" spans="1:18" x14ac:dyDescent="0.35">
      <c r="A19" s="71">
        <v>60</v>
      </c>
      <c r="B19" s="211" t="s">
        <v>207</v>
      </c>
      <c r="C19" s="211"/>
      <c r="D19" s="211"/>
      <c r="E19" s="211"/>
      <c r="F19" s="211"/>
      <c r="G19" s="72">
        <v>1040</v>
      </c>
      <c r="H19" s="212"/>
      <c r="I19" s="213"/>
      <c r="J19" s="214"/>
      <c r="K19" s="215"/>
      <c r="L19" s="215"/>
      <c r="M19" s="215"/>
      <c r="N19" s="215"/>
      <c r="O19" s="215"/>
      <c r="P19" s="72">
        <v>1041</v>
      </c>
      <c r="Q19" s="73">
        <f>+H19*0.27</f>
        <v>0</v>
      </c>
      <c r="R19" s="74" t="s">
        <v>197</v>
      </c>
    </row>
    <row r="20" spans="1:18" x14ac:dyDescent="0.35">
      <c r="A20" s="71">
        <v>61</v>
      </c>
      <c r="B20" s="211" t="s">
        <v>208</v>
      </c>
      <c r="C20" s="211"/>
      <c r="D20" s="211"/>
      <c r="E20" s="211"/>
      <c r="F20" s="211"/>
      <c r="G20" s="77"/>
      <c r="H20" s="217"/>
      <c r="I20" s="218"/>
      <c r="J20" s="219"/>
      <c r="K20" s="215"/>
      <c r="L20" s="215"/>
      <c r="M20" s="215"/>
      <c r="N20" s="215"/>
      <c r="O20" s="215"/>
      <c r="P20" s="72">
        <v>1042</v>
      </c>
      <c r="Q20" s="73"/>
      <c r="R20" s="74" t="s">
        <v>197</v>
      </c>
    </row>
    <row r="21" spans="1:18" x14ac:dyDescent="0.35">
      <c r="A21" s="71">
        <v>62</v>
      </c>
      <c r="B21" s="211" t="s">
        <v>209</v>
      </c>
      <c r="C21" s="211"/>
      <c r="D21" s="211"/>
      <c r="E21" s="211"/>
      <c r="F21" s="211"/>
      <c r="G21" s="72">
        <v>824</v>
      </c>
      <c r="H21" s="212"/>
      <c r="I21" s="213"/>
      <c r="J21" s="214"/>
      <c r="K21" s="215"/>
      <c r="L21" s="215"/>
      <c r="M21" s="215"/>
      <c r="N21" s="215"/>
      <c r="O21" s="215"/>
      <c r="P21" s="72">
        <v>825</v>
      </c>
      <c r="Q21" s="73"/>
      <c r="R21" s="74" t="s">
        <v>197</v>
      </c>
    </row>
    <row r="22" spans="1:18" x14ac:dyDescent="0.35">
      <c r="A22" s="239">
        <v>63</v>
      </c>
      <c r="B22" s="230" t="s">
        <v>210</v>
      </c>
      <c r="C22" s="230"/>
      <c r="D22" s="230"/>
      <c r="E22" s="230"/>
      <c r="F22" s="230"/>
      <c r="G22" s="78"/>
      <c r="H22" s="79"/>
      <c r="I22" s="79"/>
      <c r="J22" s="79"/>
      <c r="K22" s="234"/>
      <c r="L22" s="235"/>
      <c r="M22" s="235"/>
      <c r="N22" s="235"/>
      <c r="O22" s="235"/>
      <c r="P22" s="75">
        <v>1976</v>
      </c>
      <c r="Q22" s="73"/>
      <c r="R22" s="231" t="s">
        <v>104</v>
      </c>
    </row>
    <row r="23" spans="1:18" x14ac:dyDescent="0.35">
      <c r="A23" s="240"/>
      <c r="B23" s="230" t="s">
        <v>211</v>
      </c>
      <c r="C23" s="230"/>
      <c r="D23" s="230"/>
      <c r="E23" s="230"/>
      <c r="F23" s="230"/>
      <c r="G23" s="75">
        <v>1977</v>
      </c>
      <c r="H23" s="212"/>
      <c r="I23" s="213"/>
      <c r="J23" s="214"/>
      <c r="K23" s="234"/>
      <c r="L23" s="235"/>
      <c r="M23" s="235"/>
      <c r="N23" s="235"/>
      <c r="O23" s="235"/>
      <c r="P23" s="75">
        <v>1978</v>
      </c>
      <c r="Q23" s="73"/>
      <c r="R23" s="232"/>
    </row>
    <row r="24" spans="1:18" x14ac:dyDescent="0.35">
      <c r="A24" s="241"/>
      <c r="B24" s="230" t="s">
        <v>212</v>
      </c>
      <c r="C24" s="230"/>
      <c r="D24" s="230"/>
      <c r="E24" s="230"/>
      <c r="F24" s="230"/>
      <c r="G24" s="75">
        <v>1979</v>
      </c>
      <c r="H24" s="212"/>
      <c r="I24" s="213"/>
      <c r="J24" s="214"/>
      <c r="K24" s="234"/>
      <c r="L24" s="235"/>
      <c r="M24" s="235"/>
      <c r="N24" s="235"/>
      <c r="O24" s="235"/>
      <c r="P24" s="75">
        <v>1980</v>
      </c>
      <c r="Q24" s="73"/>
      <c r="R24" s="233"/>
    </row>
    <row r="25" spans="1:18" x14ac:dyDescent="0.35">
      <c r="A25" s="71">
        <v>64</v>
      </c>
      <c r="B25" s="211" t="s">
        <v>213</v>
      </c>
      <c r="C25" s="211"/>
      <c r="D25" s="211"/>
      <c r="E25" s="211"/>
      <c r="F25" s="211"/>
      <c r="G25" s="72">
        <v>1043</v>
      </c>
      <c r="H25" s="212"/>
      <c r="I25" s="213"/>
      <c r="J25" s="214"/>
      <c r="K25" s="72">
        <v>1102</v>
      </c>
      <c r="L25" s="212"/>
      <c r="M25" s="213"/>
      <c r="N25" s="213"/>
      <c r="O25" s="214"/>
      <c r="P25" s="72">
        <v>1044</v>
      </c>
      <c r="Q25" s="73"/>
      <c r="R25" s="74" t="s">
        <v>197</v>
      </c>
    </row>
    <row r="26" spans="1:18" x14ac:dyDescent="0.35">
      <c r="A26" s="71">
        <v>65</v>
      </c>
      <c r="B26" s="211" t="s">
        <v>214</v>
      </c>
      <c r="C26" s="211"/>
      <c r="D26" s="211"/>
      <c r="E26" s="211"/>
      <c r="F26" s="211"/>
      <c r="G26" s="72">
        <v>113</v>
      </c>
      <c r="H26" s="212"/>
      <c r="I26" s="213"/>
      <c r="J26" s="214"/>
      <c r="K26" s="72">
        <v>1007</v>
      </c>
      <c r="L26" s="212"/>
      <c r="M26" s="213"/>
      <c r="N26" s="213"/>
      <c r="O26" s="214"/>
      <c r="P26" s="72">
        <v>114</v>
      </c>
      <c r="Q26" s="73">
        <f>+H26*0.4</f>
        <v>0</v>
      </c>
      <c r="R26" s="74" t="s">
        <v>197</v>
      </c>
    </row>
    <row r="27" spans="1:18" x14ac:dyDescent="0.35">
      <c r="A27" s="71">
        <v>66</v>
      </c>
      <c r="B27" s="216" t="s">
        <v>215</v>
      </c>
      <c r="C27" s="216"/>
      <c r="D27" s="216"/>
      <c r="E27" s="216"/>
      <c r="F27" s="216"/>
      <c r="G27" s="72">
        <v>1829</v>
      </c>
      <c r="H27" s="212"/>
      <c r="I27" s="213"/>
      <c r="J27" s="214"/>
      <c r="K27" s="215"/>
      <c r="L27" s="215"/>
      <c r="M27" s="215"/>
      <c r="N27" s="215"/>
      <c r="O27" s="215"/>
      <c r="P27" s="72">
        <v>1830</v>
      </c>
      <c r="Q27" s="73"/>
      <c r="R27" s="74" t="s">
        <v>197</v>
      </c>
    </row>
    <row r="28" spans="1:18" x14ac:dyDescent="0.35">
      <c r="A28" s="71">
        <v>67</v>
      </c>
      <c r="B28" s="211" t="s">
        <v>216</v>
      </c>
      <c r="C28" s="211"/>
      <c r="D28" s="211"/>
      <c r="E28" s="211"/>
      <c r="F28" s="211"/>
      <c r="G28" s="72">
        <v>1835</v>
      </c>
      <c r="H28" s="212"/>
      <c r="I28" s="213"/>
      <c r="J28" s="214"/>
      <c r="K28" s="72">
        <v>1836</v>
      </c>
      <c r="L28" s="242"/>
      <c r="M28" s="243"/>
      <c r="N28" s="243"/>
      <c r="O28" s="244"/>
      <c r="P28" s="72">
        <v>1837</v>
      </c>
      <c r="Q28" s="73"/>
      <c r="R28" s="74" t="s">
        <v>197</v>
      </c>
    </row>
    <row r="29" spans="1:18" x14ac:dyDescent="0.35">
      <c r="A29" s="71">
        <v>68</v>
      </c>
      <c r="B29" s="211" t="s">
        <v>217</v>
      </c>
      <c r="C29" s="211"/>
      <c r="D29" s="211"/>
      <c r="E29" s="211"/>
      <c r="F29" s="211"/>
      <c r="G29" s="72">
        <v>908</v>
      </c>
      <c r="H29" s="212"/>
      <c r="I29" s="213"/>
      <c r="J29" s="214"/>
      <c r="K29" s="215"/>
      <c r="L29" s="215"/>
      <c r="M29" s="215"/>
      <c r="N29" s="215"/>
      <c r="O29" s="215"/>
      <c r="P29" s="72">
        <v>909</v>
      </c>
      <c r="Q29" s="73"/>
      <c r="R29" s="74" t="s">
        <v>197</v>
      </c>
    </row>
    <row r="30" spans="1:18" x14ac:dyDescent="0.35">
      <c r="A30" s="71">
        <v>69</v>
      </c>
      <c r="B30" s="211" t="s">
        <v>218</v>
      </c>
      <c r="C30" s="211"/>
      <c r="D30" s="211"/>
      <c r="E30" s="211"/>
      <c r="F30" s="211"/>
      <c r="G30" s="72">
        <v>951</v>
      </c>
      <c r="H30" s="212"/>
      <c r="I30" s="213"/>
      <c r="J30" s="214"/>
      <c r="K30" s="215"/>
      <c r="L30" s="215"/>
      <c r="M30" s="215"/>
      <c r="N30" s="215"/>
      <c r="O30" s="215"/>
      <c r="P30" s="72">
        <v>952</v>
      </c>
      <c r="Q30" s="73"/>
      <c r="R30" s="74" t="s">
        <v>197</v>
      </c>
    </row>
    <row r="31" spans="1:18" x14ac:dyDescent="0.35">
      <c r="A31" s="71">
        <v>70</v>
      </c>
      <c r="B31" s="211" t="s">
        <v>219</v>
      </c>
      <c r="C31" s="211"/>
      <c r="D31" s="211"/>
      <c r="E31" s="211"/>
      <c r="F31" s="211"/>
      <c r="G31" s="72">
        <v>753</v>
      </c>
      <c r="H31" s="212"/>
      <c r="I31" s="213"/>
      <c r="J31" s="214"/>
      <c r="K31" s="72">
        <v>754</v>
      </c>
      <c r="L31" s="212"/>
      <c r="M31" s="213"/>
      <c r="N31" s="213"/>
      <c r="O31" s="214"/>
      <c r="P31" s="72">
        <v>755</v>
      </c>
      <c r="Q31" s="73"/>
      <c r="R31" s="74" t="s">
        <v>197</v>
      </c>
    </row>
    <row r="32" spans="1:18" x14ac:dyDescent="0.35">
      <c r="A32" s="71">
        <v>71</v>
      </c>
      <c r="B32" s="211" t="s">
        <v>220</v>
      </c>
      <c r="C32" s="211"/>
      <c r="D32" s="211"/>
      <c r="E32" s="211"/>
      <c r="F32" s="211"/>
      <c r="G32" s="72">
        <v>133</v>
      </c>
      <c r="H32" s="212"/>
      <c r="I32" s="213"/>
      <c r="J32" s="214"/>
      <c r="K32" s="72">
        <v>138</v>
      </c>
      <c r="L32" s="212"/>
      <c r="M32" s="213"/>
      <c r="N32" s="213"/>
      <c r="O32" s="214"/>
      <c r="P32" s="72">
        <v>134</v>
      </c>
      <c r="Q32" s="73"/>
      <c r="R32" s="74" t="s">
        <v>197</v>
      </c>
    </row>
    <row r="33" spans="1:18" x14ac:dyDescent="0.35">
      <c r="A33" s="71">
        <v>72</v>
      </c>
      <c r="B33" s="211" t="s">
        <v>221</v>
      </c>
      <c r="C33" s="211"/>
      <c r="D33" s="211"/>
      <c r="E33" s="211"/>
      <c r="F33" s="211"/>
      <c r="G33" s="72">
        <v>32</v>
      </c>
      <c r="H33" s="212"/>
      <c r="I33" s="213"/>
      <c r="J33" s="214"/>
      <c r="K33" s="72">
        <v>76</v>
      </c>
      <c r="L33" s="212"/>
      <c r="M33" s="213"/>
      <c r="N33" s="213"/>
      <c r="O33" s="214"/>
      <c r="P33" s="72">
        <v>34</v>
      </c>
      <c r="Q33" s="73"/>
      <c r="R33" s="74" t="s">
        <v>197</v>
      </c>
    </row>
    <row r="34" spans="1:18" x14ac:dyDescent="0.35">
      <c r="A34" s="71">
        <v>73</v>
      </c>
      <c r="B34" s="211" t="s">
        <v>222</v>
      </c>
      <c r="C34" s="211"/>
      <c r="D34" s="211"/>
      <c r="E34" s="211"/>
      <c r="F34" s="211"/>
      <c r="G34" s="72">
        <v>1643</v>
      </c>
      <c r="H34" s="212"/>
      <c r="I34" s="213"/>
      <c r="J34" s="214"/>
      <c r="K34" s="215"/>
      <c r="L34" s="215"/>
      <c r="M34" s="215"/>
      <c r="N34" s="215"/>
      <c r="O34" s="215"/>
      <c r="P34" s="72">
        <v>1644</v>
      </c>
      <c r="Q34" s="73"/>
      <c r="R34" s="74" t="s">
        <v>197</v>
      </c>
    </row>
    <row r="35" spans="1:18" x14ac:dyDescent="0.35">
      <c r="A35" s="71">
        <v>74</v>
      </c>
      <c r="B35" s="179" t="s">
        <v>137</v>
      </c>
      <c r="C35" s="179"/>
      <c r="D35" s="179"/>
      <c r="E35" s="179"/>
      <c r="F35" s="179"/>
      <c r="G35" s="179"/>
      <c r="H35" s="179"/>
      <c r="I35" s="179"/>
      <c r="J35" s="179"/>
      <c r="K35" s="179"/>
      <c r="L35" s="179"/>
      <c r="M35" s="179"/>
      <c r="N35" s="179"/>
      <c r="O35" s="179"/>
      <c r="P35" s="80">
        <v>911</v>
      </c>
      <c r="Q35" s="73"/>
      <c r="R35" s="74" t="s">
        <v>197</v>
      </c>
    </row>
    <row r="36" spans="1:18" x14ac:dyDescent="0.35">
      <c r="A36" s="71">
        <v>75</v>
      </c>
      <c r="B36" s="179" t="s">
        <v>138</v>
      </c>
      <c r="C36" s="179"/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179"/>
      <c r="O36" s="179"/>
      <c r="P36" s="80">
        <v>913</v>
      </c>
      <c r="Q36" s="73"/>
      <c r="R36" s="74" t="s">
        <v>197</v>
      </c>
    </row>
    <row r="37" spans="1:18" x14ac:dyDescent="0.35">
      <c r="A37" s="71">
        <v>76</v>
      </c>
      <c r="B37" s="179" t="s">
        <v>139</v>
      </c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179"/>
      <c r="P37" s="80">
        <v>923</v>
      </c>
      <c r="Q37" s="73"/>
      <c r="R37" s="74" t="s">
        <v>197</v>
      </c>
    </row>
    <row r="38" spans="1:18" x14ac:dyDescent="0.35">
      <c r="A38" s="71">
        <v>77</v>
      </c>
      <c r="B38" s="179" t="s">
        <v>140</v>
      </c>
      <c r="C38" s="179"/>
      <c r="D38" s="179"/>
      <c r="E38" s="179"/>
      <c r="F38" s="179"/>
      <c r="G38" s="179"/>
      <c r="H38" s="179"/>
      <c r="I38" s="179"/>
      <c r="J38" s="179"/>
      <c r="K38" s="179"/>
      <c r="L38" s="179"/>
      <c r="M38" s="179"/>
      <c r="N38" s="179"/>
      <c r="O38" s="179"/>
      <c r="P38" s="80">
        <v>924</v>
      </c>
      <c r="Q38" s="73"/>
      <c r="R38" s="74" t="s">
        <v>197</v>
      </c>
    </row>
    <row r="39" spans="1:18" x14ac:dyDescent="0.35">
      <c r="A39" s="71">
        <v>78</v>
      </c>
      <c r="B39" s="179" t="s">
        <v>141</v>
      </c>
      <c r="C39" s="179"/>
      <c r="D39" s="179"/>
      <c r="E39" s="179"/>
      <c r="F39" s="179"/>
      <c r="G39" s="179"/>
      <c r="H39" s="179"/>
      <c r="I39" s="179"/>
      <c r="J39" s="179"/>
      <c r="K39" s="179"/>
      <c r="L39" s="179"/>
      <c r="M39" s="179"/>
      <c r="N39" s="179"/>
      <c r="O39" s="179"/>
      <c r="P39" s="80">
        <v>1051</v>
      </c>
      <c r="Q39" s="73"/>
      <c r="R39" s="74" t="s">
        <v>197</v>
      </c>
    </row>
    <row r="40" spans="1:18" x14ac:dyDescent="0.35">
      <c r="A40" s="71">
        <v>79</v>
      </c>
      <c r="B40" s="179" t="s">
        <v>142</v>
      </c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179"/>
      <c r="O40" s="179"/>
      <c r="P40" s="80">
        <v>1052</v>
      </c>
      <c r="Q40" s="73"/>
      <c r="R40" s="74" t="s">
        <v>197</v>
      </c>
    </row>
    <row r="41" spans="1:18" x14ac:dyDescent="0.35">
      <c r="A41" s="71">
        <v>80</v>
      </c>
      <c r="B41" s="182" t="s">
        <v>143</v>
      </c>
      <c r="C41" s="182"/>
      <c r="D41" s="182"/>
      <c r="E41" s="182"/>
      <c r="F41" s="182"/>
      <c r="G41" s="182"/>
      <c r="H41" s="182"/>
      <c r="I41" s="182"/>
      <c r="J41" s="182"/>
      <c r="K41" s="182"/>
      <c r="L41" s="182"/>
      <c r="M41" s="182"/>
      <c r="N41" s="182"/>
      <c r="O41" s="182"/>
      <c r="P41" s="80">
        <v>21</v>
      </c>
      <c r="Q41" s="73"/>
      <c r="R41" s="74" t="s">
        <v>197</v>
      </c>
    </row>
    <row r="42" spans="1:18" x14ac:dyDescent="0.35">
      <c r="A42" s="71">
        <v>81</v>
      </c>
      <c r="B42" s="182" t="s">
        <v>144</v>
      </c>
      <c r="C42" s="182"/>
      <c r="D42" s="182"/>
      <c r="E42" s="182"/>
      <c r="F42" s="182"/>
      <c r="G42" s="182"/>
      <c r="H42" s="182"/>
      <c r="I42" s="182"/>
      <c r="J42" s="182"/>
      <c r="K42" s="182"/>
      <c r="L42" s="182"/>
      <c r="M42" s="182"/>
      <c r="N42" s="182"/>
      <c r="O42" s="182"/>
      <c r="P42" s="80">
        <v>43</v>
      </c>
      <c r="Q42" s="73"/>
      <c r="R42" s="74" t="s">
        <v>197</v>
      </c>
    </row>
    <row r="43" spans="1:18" x14ac:dyDescent="0.35">
      <c r="A43" s="71">
        <v>82</v>
      </c>
      <c r="B43" s="182" t="s">
        <v>145</v>
      </c>
      <c r="C43" s="182"/>
      <c r="D43" s="182"/>
      <c r="E43" s="182"/>
      <c r="F43" s="182"/>
      <c r="G43" s="182"/>
      <c r="H43" s="182"/>
      <c r="I43" s="182"/>
      <c r="J43" s="182"/>
      <c r="K43" s="182"/>
      <c r="L43" s="182"/>
      <c r="M43" s="182"/>
      <c r="N43" s="182"/>
      <c r="O43" s="182"/>
      <c r="P43" s="72">
        <v>767</v>
      </c>
      <c r="Q43" s="73"/>
      <c r="R43" s="74" t="s">
        <v>197</v>
      </c>
    </row>
    <row r="44" spans="1:18" x14ac:dyDescent="0.35">
      <c r="A44" s="71">
        <v>83</v>
      </c>
      <c r="B44" s="245" t="s">
        <v>146</v>
      </c>
      <c r="C44" s="245"/>
      <c r="D44" s="245"/>
      <c r="E44" s="245"/>
      <c r="F44" s="245"/>
      <c r="G44" s="245"/>
      <c r="H44" s="245"/>
      <c r="I44" s="245"/>
      <c r="J44" s="245"/>
      <c r="K44" s="245"/>
      <c r="L44" s="245"/>
      <c r="M44" s="245"/>
      <c r="N44" s="245"/>
      <c r="O44" s="245"/>
      <c r="P44" s="80">
        <v>862</v>
      </c>
      <c r="Q44" s="73"/>
      <c r="R44" s="74" t="s">
        <v>197</v>
      </c>
    </row>
    <row r="45" spans="1:18" x14ac:dyDescent="0.35">
      <c r="A45" s="246" t="s">
        <v>223</v>
      </c>
      <c r="B45" s="247"/>
      <c r="C45" s="247"/>
      <c r="D45" s="247"/>
      <c r="E45" s="247"/>
      <c r="F45" s="247"/>
      <c r="G45" s="247"/>
      <c r="H45" s="247"/>
      <c r="I45" s="247"/>
      <c r="J45" s="247"/>
      <c r="K45" s="247"/>
      <c r="L45" s="247"/>
      <c r="M45" s="247"/>
      <c r="N45" s="247"/>
      <c r="O45" s="247"/>
      <c r="P45" s="247"/>
      <c r="Q45" s="247"/>
      <c r="R45" s="248"/>
    </row>
    <row r="46" spans="1:18" x14ac:dyDescent="0.35">
      <c r="A46" s="249" t="s">
        <v>224</v>
      </c>
      <c r="B46" s="250"/>
      <c r="C46" s="250"/>
      <c r="D46" s="250"/>
      <c r="E46" s="250"/>
      <c r="F46" s="250"/>
      <c r="G46" s="250"/>
      <c r="H46" s="250"/>
      <c r="I46" s="250"/>
      <c r="J46" s="250"/>
      <c r="K46" s="250"/>
      <c r="L46" s="250"/>
      <c r="M46" s="250"/>
      <c r="N46" s="250"/>
      <c r="O46" s="250"/>
      <c r="P46" s="250"/>
      <c r="Q46" s="250"/>
      <c r="R46" s="251"/>
    </row>
    <row r="47" spans="1:18" x14ac:dyDescent="0.35">
      <c r="A47" s="81">
        <v>84</v>
      </c>
      <c r="B47" s="203" t="s">
        <v>225</v>
      </c>
      <c r="C47" s="204"/>
      <c r="D47" s="204"/>
      <c r="E47" s="204"/>
      <c r="F47" s="205"/>
      <c r="G47" s="82">
        <v>51</v>
      </c>
      <c r="H47" s="206"/>
      <c r="I47" s="207"/>
      <c r="J47" s="207"/>
      <c r="K47" s="82">
        <v>63</v>
      </c>
      <c r="L47" s="206"/>
      <c r="M47" s="207"/>
      <c r="N47" s="207"/>
      <c r="O47" s="207"/>
      <c r="P47" s="82">
        <v>71</v>
      </c>
      <c r="Q47" s="73"/>
      <c r="R47" s="83" t="s">
        <v>226</v>
      </c>
    </row>
    <row r="48" spans="1:18" x14ac:dyDescent="0.35">
      <c r="A48" s="208">
        <v>85</v>
      </c>
      <c r="B48" s="203" t="s">
        <v>148</v>
      </c>
      <c r="C48" s="204"/>
      <c r="D48" s="204"/>
      <c r="E48" s="204"/>
      <c r="F48" s="204"/>
      <c r="G48" s="204"/>
      <c r="H48" s="204"/>
      <c r="I48" s="204"/>
      <c r="J48" s="204"/>
      <c r="K48" s="204"/>
      <c r="L48" s="204"/>
      <c r="M48" s="204"/>
      <c r="N48" s="204"/>
      <c r="O48" s="204"/>
      <c r="P48" s="82">
        <v>36</v>
      </c>
      <c r="Q48" s="73">
        <f>+Q49</f>
        <v>0</v>
      </c>
      <c r="R48" s="83" t="s">
        <v>226</v>
      </c>
    </row>
    <row r="49" spans="1:18" x14ac:dyDescent="0.35">
      <c r="A49" s="209"/>
      <c r="B49" s="203" t="s">
        <v>227</v>
      </c>
      <c r="C49" s="204"/>
      <c r="D49" s="204"/>
      <c r="E49" s="204"/>
      <c r="F49" s="204"/>
      <c r="G49" s="204"/>
      <c r="H49" s="204"/>
      <c r="I49" s="204"/>
      <c r="J49" s="204"/>
      <c r="K49" s="204"/>
      <c r="L49" s="204"/>
      <c r="M49" s="204"/>
      <c r="N49" s="204"/>
      <c r="O49" s="204"/>
      <c r="P49" s="82">
        <v>1904</v>
      </c>
      <c r="Q49" s="73">
        <v>0</v>
      </c>
      <c r="R49" s="83" t="s">
        <v>226</v>
      </c>
    </row>
    <row r="50" spans="1:18" x14ac:dyDescent="0.35">
      <c r="A50" s="209"/>
      <c r="B50" s="203" t="s">
        <v>149</v>
      </c>
      <c r="C50" s="204"/>
      <c r="D50" s="204"/>
      <c r="E50" s="204"/>
      <c r="F50" s="204"/>
      <c r="G50" s="204"/>
      <c r="H50" s="204"/>
      <c r="I50" s="204"/>
      <c r="J50" s="204"/>
      <c r="K50" s="204"/>
      <c r="L50" s="204"/>
      <c r="M50" s="204"/>
      <c r="N50" s="204"/>
      <c r="O50" s="204"/>
      <c r="P50" s="82">
        <v>1905</v>
      </c>
      <c r="Q50" s="73"/>
      <c r="R50" s="83" t="s">
        <v>226</v>
      </c>
    </row>
    <row r="51" spans="1:18" x14ac:dyDescent="0.35">
      <c r="A51" s="209"/>
      <c r="B51" s="203" t="s">
        <v>150</v>
      </c>
      <c r="C51" s="204"/>
      <c r="D51" s="204"/>
      <c r="E51" s="204"/>
      <c r="F51" s="204"/>
      <c r="G51" s="204"/>
      <c r="H51" s="204"/>
      <c r="I51" s="204"/>
      <c r="J51" s="204"/>
      <c r="K51" s="204"/>
      <c r="L51" s="204"/>
      <c r="M51" s="204"/>
      <c r="N51" s="204"/>
      <c r="O51" s="204"/>
      <c r="P51" s="82">
        <v>1906</v>
      </c>
      <c r="Q51" s="73"/>
      <c r="R51" s="83" t="s">
        <v>226</v>
      </c>
    </row>
    <row r="52" spans="1:18" x14ac:dyDescent="0.35">
      <c r="A52" s="210"/>
      <c r="B52" s="184" t="s">
        <v>228</v>
      </c>
      <c r="C52" s="185"/>
      <c r="D52" s="185"/>
      <c r="E52" s="185"/>
      <c r="F52" s="185"/>
      <c r="G52" s="185"/>
      <c r="H52" s="185"/>
      <c r="I52" s="185"/>
      <c r="J52" s="185"/>
      <c r="K52" s="185"/>
      <c r="L52" s="185"/>
      <c r="M52" s="185"/>
      <c r="N52" s="185"/>
      <c r="O52" s="185"/>
      <c r="P52" s="82">
        <v>1916</v>
      </c>
      <c r="Q52" s="73"/>
      <c r="R52" s="83" t="s">
        <v>226</v>
      </c>
    </row>
    <row r="53" spans="1:18" x14ac:dyDescent="0.35">
      <c r="A53" s="81">
        <v>86</v>
      </c>
      <c r="B53" s="184" t="s">
        <v>151</v>
      </c>
      <c r="C53" s="185"/>
      <c r="D53" s="185"/>
      <c r="E53" s="185"/>
      <c r="F53" s="185"/>
      <c r="G53" s="185"/>
      <c r="H53" s="185"/>
      <c r="I53" s="185"/>
      <c r="J53" s="185"/>
      <c r="K53" s="185"/>
      <c r="L53" s="185"/>
      <c r="M53" s="185"/>
      <c r="N53" s="185"/>
      <c r="O53" s="185"/>
      <c r="P53" s="82">
        <v>848</v>
      </c>
      <c r="Q53" s="73"/>
      <c r="R53" s="83" t="s">
        <v>226</v>
      </c>
    </row>
    <row r="54" spans="1:18" x14ac:dyDescent="0.35">
      <c r="A54" s="81">
        <v>87</v>
      </c>
      <c r="B54" s="184" t="s">
        <v>152</v>
      </c>
      <c r="C54" s="185"/>
      <c r="D54" s="185"/>
      <c r="E54" s="185"/>
      <c r="F54" s="185"/>
      <c r="G54" s="185"/>
      <c r="H54" s="185"/>
      <c r="I54" s="185"/>
      <c r="J54" s="185"/>
      <c r="K54" s="185"/>
      <c r="L54" s="185"/>
      <c r="M54" s="185"/>
      <c r="N54" s="185"/>
      <c r="O54" s="185"/>
      <c r="P54" s="82">
        <v>82</v>
      </c>
      <c r="Q54" s="73"/>
      <c r="R54" s="83" t="s">
        <v>226</v>
      </c>
    </row>
    <row r="55" spans="1:18" x14ac:dyDescent="0.35">
      <c r="A55" s="81">
        <v>88</v>
      </c>
      <c r="B55" s="184" t="s">
        <v>153</v>
      </c>
      <c r="C55" s="185"/>
      <c r="D55" s="185"/>
      <c r="E55" s="185"/>
      <c r="F55" s="185"/>
      <c r="G55" s="185"/>
      <c r="H55" s="185"/>
      <c r="I55" s="185"/>
      <c r="J55" s="185"/>
      <c r="K55" s="185"/>
      <c r="L55" s="185"/>
      <c r="M55" s="185"/>
      <c r="N55" s="185"/>
      <c r="O55" s="185"/>
      <c r="P55" s="82">
        <v>1123</v>
      </c>
      <c r="Q55" s="73"/>
      <c r="R55" s="83" t="s">
        <v>226</v>
      </c>
    </row>
    <row r="56" spans="1:18" x14ac:dyDescent="0.35">
      <c r="A56" s="81">
        <v>89</v>
      </c>
      <c r="B56" s="184" t="s">
        <v>154</v>
      </c>
      <c r="C56" s="185"/>
      <c r="D56" s="185"/>
      <c r="E56" s="185"/>
      <c r="F56" s="185"/>
      <c r="G56" s="185"/>
      <c r="H56" s="185"/>
      <c r="I56" s="185"/>
      <c r="J56" s="185"/>
      <c r="K56" s="185"/>
      <c r="L56" s="185"/>
      <c r="M56" s="185"/>
      <c r="N56" s="185"/>
      <c r="O56" s="185"/>
      <c r="P56" s="82">
        <v>83</v>
      </c>
      <c r="Q56" s="73"/>
      <c r="R56" s="83" t="s">
        <v>226</v>
      </c>
    </row>
    <row r="57" spans="1:18" x14ac:dyDescent="0.35">
      <c r="A57" s="81">
        <v>90</v>
      </c>
      <c r="B57" s="184" t="s">
        <v>155</v>
      </c>
      <c r="C57" s="185"/>
      <c r="D57" s="185"/>
      <c r="E57" s="185"/>
      <c r="F57" s="185"/>
      <c r="G57" s="185"/>
      <c r="H57" s="185"/>
      <c r="I57" s="185"/>
      <c r="J57" s="185"/>
      <c r="K57" s="185"/>
      <c r="L57" s="185"/>
      <c r="M57" s="185"/>
      <c r="N57" s="185"/>
      <c r="O57" s="185"/>
      <c r="P57" s="82">
        <v>173</v>
      </c>
      <c r="Q57" s="73"/>
      <c r="R57" s="83" t="s">
        <v>226</v>
      </c>
    </row>
    <row r="58" spans="1:18" x14ac:dyDescent="0.35">
      <c r="A58" s="81">
        <v>91</v>
      </c>
      <c r="B58" s="184" t="s">
        <v>156</v>
      </c>
      <c r="C58" s="185"/>
      <c r="D58" s="185"/>
      <c r="E58" s="185"/>
      <c r="F58" s="185"/>
      <c r="G58" s="185"/>
      <c r="H58" s="185"/>
      <c r="I58" s="185"/>
      <c r="J58" s="185"/>
      <c r="K58" s="185"/>
      <c r="L58" s="185"/>
      <c r="M58" s="185"/>
      <c r="N58" s="185"/>
      <c r="O58" s="185"/>
      <c r="P58" s="84">
        <v>198</v>
      </c>
      <c r="Q58" s="73"/>
      <c r="R58" s="83" t="s">
        <v>226</v>
      </c>
    </row>
    <row r="59" spans="1:18" x14ac:dyDescent="0.35">
      <c r="A59" s="81">
        <v>92</v>
      </c>
      <c r="B59" s="184" t="s">
        <v>157</v>
      </c>
      <c r="C59" s="185"/>
      <c r="D59" s="185"/>
      <c r="E59" s="185"/>
      <c r="F59" s="185"/>
      <c r="G59" s="185"/>
      <c r="H59" s="185"/>
      <c r="I59" s="185"/>
      <c r="J59" s="185"/>
      <c r="K59" s="185"/>
      <c r="L59" s="185"/>
      <c r="M59" s="185"/>
      <c r="N59" s="185"/>
      <c r="O59" s="185"/>
      <c r="P59" s="82">
        <v>54</v>
      </c>
      <c r="Q59" s="73"/>
      <c r="R59" s="83" t="s">
        <v>226</v>
      </c>
    </row>
    <row r="60" spans="1:18" x14ac:dyDescent="0.35">
      <c r="A60" s="81">
        <v>93</v>
      </c>
      <c r="B60" s="184" t="s">
        <v>158</v>
      </c>
      <c r="C60" s="185"/>
      <c r="D60" s="185"/>
      <c r="E60" s="185"/>
      <c r="F60" s="185"/>
      <c r="G60" s="185"/>
      <c r="H60" s="185"/>
      <c r="I60" s="185"/>
      <c r="J60" s="185"/>
      <c r="K60" s="185"/>
      <c r="L60" s="185"/>
      <c r="M60" s="185"/>
      <c r="N60" s="185"/>
      <c r="O60" s="185"/>
      <c r="P60" s="82">
        <v>832</v>
      </c>
      <c r="Q60" s="73"/>
      <c r="R60" s="83" t="s">
        <v>226</v>
      </c>
    </row>
    <row r="61" spans="1:18" x14ac:dyDescent="0.35">
      <c r="A61" s="81">
        <v>94</v>
      </c>
      <c r="B61" s="184" t="s">
        <v>159</v>
      </c>
      <c r="C61" s="185"/>
      <c r="D61" s="185"/>
      <c r="E61" s="185"/>
      <c r="F61" s="185"/>
      <c r="G61" s="185"/>
      <c r="H61" s="185"/>
      <c r="I61" s="185"/>
      <c r="J61" s="185"/>
      <c r="K61" s="185"/>
      <c r="L61" s="185"/>
      <c r="M61" s="185"/>
      <c r="N61" s="185"/>
      <c r="O61" s="185"/>
      <c r="P61" s="82">
        <v>1907</v>
      </c>
      <c r="Q61" s="73"/>
      <c r="R61" s="83" t="s">
        <v>226</v>
      </c>
    </row>
    <row r="62" spans="1:18" x14ac:dyDescent="0.35">
      <c r="A62" s="81">
        <v>95</v>
      </c>
      <c r="B62" s="184" t="s">
        <v>160</v>
      </c>
      <c r="C62" s="185"/>
      <c r="D62" s="185"/>
      <c r="E62" s="185"/>
      <c r="F62" s="185"/>
      <c r="G62" s="185"/>
      <c r="H62" s="185"/>
      <c r="I62" s="185"/>
      <c r="J62" s="185"/>
      <c r="K62" s="185"/>
      <c r="L62" s="185"/>
      <c r="M62" s="185"/>
      <c r="N62" s="185"/>
      <c r="O62" s="185"/>
      <c r="P62" s="82">
        <v>833</v>
      </c>
      <c r="Q62" s="73"/>
      <c r="R62" s="83" t="s">
        <v>226</v>
      </c>
    </row>
    <row r="63" spans="1:18" x14ac:dyDescent="0.35">
      <c r="A63" s="81">
        <v>96</v>
      </c>
      <c r="B63" s="184" t="s">
        <v>161</v>
      </c>
      <c r="C63" s="185"/>
      <c r="D63" s="185"/>
      <c r="E63" s="185"/>
      <c r="F63" s="185"/>
      <c r="G63" s="185"/>
      <c r="H63" s="185"/>
      <c r="I63" s="185"/>
      <c r="J63" s="185"/>
      <c r="K63" s="185"/>
      <c r="L63" s="185"/>
      <c r="M63" s="185"/>
      <c r="N63" s="185"/>
      <c r="O63" s="185"/>
      <c r="P63" s="82">
        <v>1908</v>
      </c>
      <c r="Q63" s="73"/>
      <c r="R63" s="83" t="s">
        <v>226</v>
      </c>
    </row>
    <row r="64" spans="1:18" x14ac:dyDescent="0.35">
      <c r="A64" s="85">
        <v>97</v>
      </c>
      <c r="B64" s="197" t="s">
        <v>229</v>
      </c>
      <c r="C64" s="198"/>
      <c r="D64" s="198"/>
      <c r="E64" s="86">
        <v>912</v>
      </c>
      <c r="F64" s="87"/>
      <c r="G64" s="88"/>
      <c r="H64" s="197" t="s">
        <v>230</v>
      </c>
      <c r="I64" s="198"/>
      <c r="J64" s="198"/>
      <c r="K64" s="89">
        <v>167</v>
      </c>
      <c r="L64" s="199"/>
      <c r="M64" s="200"/>
      <c r="N64" s="200"/>
      <c r="O64" s="200"/>
      <c r="P64" s="89">
        <v>747</v>
      </c>
      <c r="Q64" s="73"/>
      <c r="R64" s="90" t="s">
        <v>105</v>
      </c>
    </row>
    <row r="65" spans="1:18" x14ac:dyDescent="0.35">
      <c r="A65" s="81">
        <v>97</v>
      </c>
      <c r="B65" s="184" t="s">
        <v>231</v>
      </c>
      <c r="C65" s="185"/>
      <c r="D65" s="185"/>
      <c r="E65" s="91">
        <v>119</v>
      </c>
      <c r="F65" s="92"/>
      <c r="G65" s="93"/>
      <c r="H65" s="184" t="s">
        <v>103</v>
      </c>
      <c r="I65" s="185"/>
      <c r="J65" s="185"/>
      <c r="K65" s="82">
        <v>116</v>
      </c>
      <c r="L65" s="201"/>
      <c r="M65" s="202"/>
      <c r="N65" s="202"/>
      <c r="O65" s="202"/>
      <c r="P65" s="82">
        <v>757</v>
      </c>
      <c r="Q65" s="73"/>
      <c r="R65" s="83" t="s">
        <v>226</v>
      </c>
    </row>
    <row r="66" spans="1:18" x14ac:dyDescent="0.35">
      <c r="A66" s="81">
        <v>98</v>
      </c>
      <c r="B66" s="184" t="s">
        <v>162</v>
      </c>
      <c r="C66" s="185"/>
      <c r="D66" s="185"/>
      <c r="E66" s="185"/>
      <c r="F66" s="185"/>
      <c r="G66" s="185"/>
      <c r="H66" s="185"/>
      <c r="I66" s="185"/>
      <c r="J66" s="185"/>
      <c r="K66" s="185"/>
      <c r="L66" s="185"/>
      <c r="M66" s="185"/>
      <c r="N66" s="185"/>
      <c r="O66" s="185"/>
      <c r="P66" s="82">
        <v>58</v>
      </c>
      <c r="Q66" s="73"/>
      <c r="R66" s="83" t="s">
        <v>226</v>
      </c>
    </row>
    <row r="67" spans="1:18" x14ac:dyDescent="0.35">
      <c r="A67" s="81">
        <v>99</v>
      </c>
      <c r="B67" s="184" t="s">
        <v>163</v>
      </c>
      <c r="C67" s="185"/>
      <c r="D67" s="185"/>
      <c r="E67" s="185"/>
      <c r="F67" s="185"/>
      <c r="G67" s="185"/>
      <c r="H67" s="185"/>
      <c r="I67" s="185"/>
      <c r="J67" s="185"/>
      <c r="K67" s="185"/>
      <c r="L67" s="185"/>
      <c r="M67" s="185"/>
      <c r="N67" s="185"/>
      <c r="O67" s="185"/>
      <c r="P67" s="82">
        <v>870</v>
      </c>
      <c r="Q67" s="73"/>
      <c r="R67" s="83" t="s">
        <v>226</v>
      </c>
    </row>
    <row r="68" spans="1:18" x14ac:dyDescent="0.35">
      <c r="A68" s="81">
        <v>100</v>
      </c>
      <c r="B68" s="184" t="s">
        <v>164</v>
      </c>
      <c r="C68" s="185"/>
      <c r="D68" s="185"/>
      <c r="E68" s="185"/>
      <c r="F68" s="185"/>
      <c r="G68" s="185"/>
      <c r="H68" s="185"/>
      <c r="I68" s="185"/>
      <c r="J68" s="185"/>
      <c r="K68" s="185"/>
      <c r="L68" s="185"/>
      <c r="M68" s="185"/>
      <c r="N68" s="185"/>
      <c r="O68" s="185"/>
      <c r="P68" s="82">
        <v>1645</v>
      </c>
      <c r="Q68" s="73"/>
      <c r="R68" s="83" t="s">
        <v>226</v>
      </c>
    </row>
    <row r="69" spans="1:18" x14ac:dyDescent="0.35">
      <c r="A69" s="81">
        <v>101</v>
      </c>
      <c r="B69" s="184" t="s">
        <v>165</v>
      </c>
      <c r="C69" s="185"/>
      <c r="D69" s="185"/>
      <c r="E69" s="185"/>
      <c r="F69" s="185"/>
      <c r="G69" s="185"/>
      <c r="H69" s="185"/>
      <c r="I69" s="185"/>
      <c r="J69" s="185"/>
      <c r="K69" s="185"/>
      <c r="L69" s="185"/>
      <c r="M69" s="185"/>
      <c r="N69" s="185"/>
      <c r="O69" s="185"/>
      <c r="P69" s="82">
        <v>181</v>
      </c>
      <c r="Q69" s="73"/>
      <c r="R69" s="83" t="s">
        <v>226</v>
      </c>
    </row>
    <row r="70" spans="1:18" x14ac:dyDescent="0.35">
      <c r="A70" s="81">
        <v>102</v>
      </c>
      <c r="B70" s="184" t="s">
        <v>166</v>
      </c>
      <c r="C70" s="185"/>
      <c r="D70" s="185"/>
      <c r="E70" s="185"/>
      <c r="F70" s="185"/>
      <c r="G70" s="185"/>
      <c r="H70" s="185"/>
      <c r="I70" s="185"/>
      <c r="J70" s="185"/>
      <c r="K70" s="185"/>
      <c r="L70" s="185"/>
      <c r="M70" s="185"/>
      <c r="N70" s="185"/>
      <c r="O70" s="185"/>
      <c r="P70" s="82">
        <v>881</v>
      </c>
      <c r="Q70" s="73"/>
      <c r="R70" s="83" t="s">
        <v>226</v>
      </c>
    </row>
    <row r="71" spans="1:18" x14ac:dyDescent="0.35">
      <c r="A71" s="81">
        <v>103</v>
      </c>
      <c r="B71" s="184" t="s">
        <v>167</v>
      </c>
      <c r="C71" s="185"/>
      <c r="D71" s="185"/>
      <c r="E71" s="185"/>
      <c r="F71" s="185"/>
      <c r="G71" s="185"/>
      <c r="H71" s="185"/>
      <c r="I71" s="185"/>
      <c r="J71" s="185"/>
      <c r="K71" s="185"/>
      <c r="L71" s="185"/>
      <c r="M71" s="185"/>
      <c r="N71" s="185"/>
      <c r="O71" s="185"/>
      <c r="P71" s="82">
        <v>1646</v>
      </c>
      <c r="Q71" s="73"/>
      <c r="R71" s="83" t="s">
        <v>226</v>
      </c>
    </row>
    <row r="72" spans="1:18" x14ac:dyDescent="0.35">
      <c r="A72" s="81">
        <v>104</v>
      </c>
      <c r="B72" s="184" t="s">
        <v>168</v>
      </c>
      <c r="C72" s="185"/>
      <c r="D72" s="185"/>
      <c r="E72" s="185"/>
      <c r="F72" s="185"/>
      <c r="G72" s="185"/>
      <c r="H72" s="185"/>
      <c r="I72" s="185"/>
      <c r="J72" s="185"/>
      <c r="K72" s="185"/>
      <c r="L72" s="185"/>
      <c r="M72" s="185"/>
      <c r="N72" s="185"/>
      <c r="O72" s="185"/>
      <c r="P72" s="82">
        <v>1647</v>
      </c>
      <c r="Q72" s="73"/>
      <c r="R72" s="83" t="s">
        <v>226</v>
      </c>
    </row>
    <row r="73" spans="1:18" x14ac:dyDescent="0.35">
      <c r="A73" s="81">
        <v>105</v>
      </c>
      <c r="B73" s="184" t="s">
        <v>169</v>
      </c>
      <c r="C73" s="185"/>
      <c r="D73" s="185"/>
      <c r="E73" s="185"/>
      <c r="F73" s="185"/>
      <c r="G73" s="185"/>
      <c r="H73" s="185"/>
      <c r="I73" s="185"/>
      <c r="J73" s="185"/>
      <c r="K73" s="185"/>
      <c r="L73" s="185"/>
      <c r="M73" s="185"/>
      <c r="N73" s="185"/>
      <c r="O73" s="185"/>
      <c r="P73" s="82">
        <v>1910</v>
      </c>
      <c r="Q73" s="73"/>
      <c r="R73" s="83" t="s">
        <v>226</v>
      </c>
    </row>
    <row r="74" spans="1:18" x14ac:dyDescent="0.35">
      <c r="A74" s="81">
        <v>106</v>
      </c>
      <c r="B74" s="184" t="s">
        <v>170</v>
      </c>
      <c r="C74" s="185"/>
      <c r="D74" s="185"/>
      <c r="E74" s="185"/>
      <c r="F74" s="185"/>
      <c r="G74" s="185"/>
      <c r="H74" s="185"/>
      <c r="I74" s="185"/>
      <c r="J74" s="185"/>
      <c r="K74" s="185"/>
      <c r="L74" s="185"/>
      <c r="M74" s="185"/>
      <c r="N74" s="185"/>
      <c r="O74" s="185"/>
      <c r="P74" s="82">
        <v>1915</v>
      </c>
      <c r="Q74" s="73"/>
      <c r="R74" s="83" t="s">
        <v>226</v>
      </c>
    </row>
    <row r="75" spans="1:18" x14ac:dyDescent="0.35">
      <c r="A75" s="256" t="s">
        <v>232</v>
      </c>
      <c r="B75" s="257"/>
      <c r="C75" s="257"/>
      <c r="D75" s="257"/>
      <c r="E75" s="257"/>
      <c r="F75" s="257"/>
      <c r="G75" s="257"/>
      <c r="H75" s="257"/>
      <c r="I75" s="257"/>
      <c r="J75" s="257"/>
      <c r="K75" s="257"/>
      <c r="L75" s="257"/>
      <c r="M75" s="257"/>
      <c r="N75" s="257"/>
      <c r="O75" s="257"/>
      <c r="P75" s="257"/>
      <c r="Q75" s="257"/>
      <c r="R75" s="258"/>
    </row>
    <row r="76" spans="1:18" x14ac:dyDescent="0.35">
      <c r="A76" s="81">
        <v>107</v>
      </c>
      <c r="B76" s="184" t="s">
        <v>233</v>
      </c>
      <c r="C76" s="185"/>
      <c r="D76" s="185"/>
      <c r="E76" s="185"/>
      <c r="F76" s="185"/>
      <c r="G76" s="185"/>
      <c r="H76" s="185"/>
      <c r="I76" s="185"/>
      <c r="J76" s="185"/>
      <c r="K76" s="185"/>
      <c r="L76" s="185"/>
      <c r="M76" s="185"/>
      <c r="N76" s="185"/>
      <c r="O76" s="185"/>
      <c r="P76" s="82">
        <v>900</v>
      </c>
      <c r="Q76" s="73"/>
      <c r="R76" s="83" t="s">
        <v>197</v>
      </c>
    </row>
    <row r="77" spans="1:18" x14ac:dyDescent="0.35">
      <c r="A77" s="81">
        <v>108</v>
      </c>
      <c r="B77" s="184" t="s">
        <v>234</v>
      </c>
      <c r="C77" s="185"/>
      <c r="D77" s="185"/>
      <c r="E77" s="185"/>
      <c r="F77" s="185"/>
      <c r="G77" s="185"/>
      <c r="H77" s="185"/>
      <c r="I77" s="185"/>
      <c r="J77" s="185"/>
      <c r="K77" s="185"/>
      <c r="L77" s="185"/>
      <c r="M77" s="185"/>
      <c r="N77" s="185"/>
      <c r="O77" s="185"/>
      <c r="P77" s="94">
        <v>1796</v>
      </c>
      <c r="Q77" s="73"/>
      <c r="R77" s="83" t="s">
        <v>235</v>
      </c>
    </row>
    <row r="78" spans="1:18" x14ac:dyDescent="0.35">
      <c r="A78" s="81">
        <v>109</v>
      </c>
      <c r="B78" s="184" t="s">
        <v>236</v>
      </c>
      <c r="C78" s="185"/>
      <c r="D78" s="185"/>
      <c r="E78" s="185"/>
      <c r="F78" s="185"/>
      <c r="G78" s="185"/>
      <c r="H78" s="185"/>
      <c r="I78" s="185"/>
      <c r="J78" s="185"/>
      <c r="K78" s="185"/>
      <c r="L78" s="185"/>
      <c r="M78" s="185"/>
      <c r="N78" s="185"/>
      <c r="O78" s="185"/>
      <c r="P78" s="94">
        <v>1827</v>
      </c>
      <c r="Q78" s="73"/>
      <c r="R78" s="83" t="s">
        <v>235</v>
      </c>
    </row>
    <row r="79" spans="1:18" x14ac:dyDescent="0.35">
      <c r="A79" s="81">
        <v>110</v>
      </c>
      <c r="B79" s="186" t="s">
        <v>237</v>
      </c>
      <c r="C79" s="187"/>
      <c r="D79" s="187"/>
      <c r="E79" s="187"/>
      <c r="F79" s="187"/>
      <c r="G79" s="187"/>
      <c r="H79" s="187"/>
      <c r="I79" s="187"/>
      <c r="J79" s="187"/>
      <c r="K79" s="187"/>
      <c r="L79" s="187"/>
      <c r="M79" s="187"/>
      <c r="N79" s="187"/>
      <c r="O79" s="187"/>
      <c r="P79" s="95">
        <v>305</v>
      </c>
      <c r="Q79" s="73">
        <f>SUM(Q3:Q44)+SUM(Q47:Q74)-Q49+Q76+Q77+Q78</f>
        <v>0</v>
      </c>
      <c r="R79" s="96" t="s">
        <v>238</v>
      </c>
    </row>
    <row r="80" spans="1:18" x14ac:dyDescent="0.35">
      <c r="A80" s="188" t="s">
        <v>147</v>
      </c>
      <c r="B80" s="189"/>
      <c r="C80" s="189"/>
      <c r="D80" s="189"/>
      <c r="E80" s="189"/>
      <c r="F80" s="189"/>
      <c r="G80" s="189"/>
      <c r="H80" s="189"/>
      <c r="I80" s="189"/>
      <c r="J80" s="189"/>
      <c r="K80" s="189"/>
      <c r="L80" s="189"/>
      <c r="M80" s="189"/>
      <c r="N80" s="189"/>
      <c r="O80" s="189"/>
      <c r="P80" s="189"/>
      <c r="Q80" s="189"/>
      <c r="R80" s="190"/>
    </row>
    <row r="81" spans="1:18" x14ac:dyDescent="0.35">
      <c r="A81" s="191" t="s">
        <v>239</v>
      </c>
      <c r="B81" s="192"/>
      <c r="C81" s="192"/>
      <c r="D81" s="192"/>
      <c r="E81" s="192"/>
      <c r="F81" s="192"/>
      <c r="G81" s="192"/>
      <c r="H81" s="192"/>
      <c r="I81" s="192"/>
      <c r="J81" s="192"/>
      <c r="K81" s="192"/>
      <c r="L81" s="192"/>
      <c r="M81" s="192"/>
      <c r="N81" s="192"/>
      <c r="O81" s="192"/>
      <c r="P81" s="192"/>
      <c r="Q81" s="192"/>
      <c r="R81" s="193"/>
    </row>
    <row r="82" spans="1:18" x14ac:dyDescent="0.35">
      <c r="A82" s="97">
        <v>111</v>
      </c>
      <c r="B82" s="182" t="s">
        <v>240</v>
      </c>
      <c r="C82" s="182"/>
      <c r="D82" s="182"/>
      <c r="E82" s="182"/>
      <c r="F82" s="182"/>
      <c r="G82" s="182"/>
      <c r="H82" s="182"/>
      <c r="I82" s="182"/>
      <c r="J82" s="182"/>
      <c r="K82" s="182"/>
      <c r="L82" s="182"/>
      <c r="M82" s="182"/>
      <c r="N82" s="182"/>
      <c r="O82" s="182"/>
      <c r="P82" s="98">
        <v>85</v>
      </c>
      <c r="Q82" s="99">
        <f>IF(Q79&lt;0,Q79*-1,0)</f>
        <v>0</v>
      </c>
      <c r="R82" s="74" t="s">
        <v>235</v>
      </c>
    </row>
    <row r="83" spans="1:18" x14ac:dyDescent="0.35">
      <c r="A83" s="97">
        <v>112</v>
      </c>
      <c r="B83" s="182" t="s">
        <v>241</v>
      </c>
      <c r="C83" s="182"/>
      <c r="D83" s="182"/>
      <c r="E83" s="182"/>
      <c r="F83" s="182"/>
      <c r="G83" s="182"/>
      <c r="H83" s="182"/>
      <c r="I83" s="182"/>
      <c r="J83" s="182"/>
      <c r="K83" s="182"/>
      <c r="L83" s="182"/>
      <c r="M83" s="182"/>
      <c r="N83" s="182"/>
      <c r="O83" s="182"/>
      <c r="P83" s="98">
        <v>86</v>
      </c>
      <c r="Q83" s="100"/>
      <c r="R83" s="74" t="s">
        <v>242</v>
      </c>
    </row>
    <row r="84" spans="1:18" ht="14.45" customHeight="1" x14ac:dyDescent="0.35">
      <c r="A84" s="194" t="s">
        <v>243</v>
      </c>
      <c r="B84" s="195"/>
      <c r="C84" s="195"/>
      <c r="D84" s="195"/>
      <c r="E84" s="195"/>
      <c r="F84" s="195"/>
      <c r="G84" s="195"/>
      <c r="H84" s="195"/>
      <c r="I84" s="195"/>
      <c r="J84" s="195"/>
      <c r="K84" s="195"/>
      <c r="L84" s="195"/>
      <c r="M84" s="195"/>
      <c r="N84" s="195"/>
      <c r="O84" s="195"/>
      <c r="P84" s="195"/>
      <c r="Q84" s="195"/>
      <c r="R84" s="196"/>
    </row>
    <row r="85" spans="1:18" x14ac:dyDescent="0.35">
      <c r="A85" s="97">
        <v>113</v>
      </c>
      <c r="B85" s="182" t="s">
        <v>244</v>
      </c>
      <c r="C85" s="182"/>
      <c r="D85" s="182"/>
      <c r="E85" s="182"/>
      <c r="F85" s="182"/>
      <c r="G85" s="182"/>
      <c r="H85" s="182"/>
      <c r="I85" s="182"/>
      <c r="J85" s="182"/>
      <c r="K85" s="182"/>
      <c r="L85" s="182"/>
      <c r="M85" s="182"/>
      <c r="N85" s="182"/>
      <c r="O85" s="182"/>
      <c r="P85" s="98">
        <v>87</v>
      </c>
      <c r="Q85" s="101">
        <f>Q82+Q83</f>
        <v>0</v>
      </c>
      <c r="R85" s="74" t="s">
        <v>238</v>
      </c>
    </row>
    <row r="86" spans="1:18" x14ac:dyDescent="0.35">
      <c r="A86" s="253" t="s">
        <v>245</v>
      </c>
      <c r="B86" s="253"/>
      <c r="C86" s="253"/>
      <c r="D86" s="253"/>
      <c r="E86" s="253"/>
      <c r="F86" s="253"/>
      <c r="G86" s="253"/>
      <c r="H86" s="253"/>
      <c r="I86" s="253"/>
      <c r="J86" s="253"/>
      <c r="K86" s="253"/>
      <c r="L86" s="253"/>
      <c r="M86" s="253"/>
      <c r="N86" s="253"/>
      <c r="O86" s="253"/>
      <c r="P86" s="253"/>
      <c r="Q86" s="253"/>
      <c r="R86" s="253"/>
    </row>
    <row r="87" spans="1:18" x14ac:dyDescent="0.35">
      <c r="A87" s="178" t="s">
        <v>246</v>
      </c>
      <c r="B87" s="178"/>
      <c r="C87" s="178"/>
      <c r="D87" s="178"/>
      <c r="E87" s="98">
        <v>301</v>
      </c>
      <c r="F87" s="259"/>
      <c r="G87" s="259"/>
      <c r="H87" s="259"/>
      <c r="I87" s="259"/>
      <c r="J87" s="259"/>
      <c r="K87" s="259"/>
      <c r="L87" s="259"/>
      <c r="M87" s="259"/>
      <c r="N87" s="259"/>
      <c r="O87" s="259"/>
      <c r="P87" s="260"/>
      <c r="Q87" s="261"/>
      <c r="R87" s="262"/>
    </row>
    <row r="88" spans="1:18" x14ac:dyDescent="0.35">
      <c r="A88" s="269" t="s">
        <v>171</v>
      </c>
      <c r="B88" s="269"/>
      <c r="C88" s="269"/>
      <c r="D88" s="269"/>
      <c r="E88" s="98">
        <v>306</v>
      </c>
      <c r="F88" s="270"/>
      <c r="G88" s="270"/>
      <c r="H88" s="270"/>
      <c r="I88" s="270"/>
      <c r="J88" s="270"/>
      <c r="K88" s="270"/>
      <c r="L88" s="270"/>
      <c r="M88" s="270"/>
      <c r="N88" s="270"/>
      <c r="O88" s="270"/>
      <c r="P88" s="263"/>
      <c r="Q88" s="264"/>
      <c r="R88" s="265"/>
    </row>
    <row r="89" spans="1:18" x14ac:dyDescent="0.35">
      <c r="A89" s="271" t="s">
        <v>172</v>
      </c>
      <c r="B89" s="271"/>
      <c r="C89" s="271"/>
      <c r="D89" s="271"/>
      <c r="E89" s="272">
        <v>780</v>
      </c>
      <c r="F89" s="178"/>
      <c r="G89" s="178"/>
      <c r="H89" s="178"/>
      <c r="I89" s="178"/>
      <c r="J89" s="178"/>
      <c r="K89" s="178"/>
      <c r="L89" s="178"/>
      <c r="M89" s="178"/>
      <c r="N89" s="178"/>
      <c r="O89" s="178"/>
      <c r="P89" s="263"/>
      <c r="Q89" s="264"/>
      <c r="R89" s="265"/>
    </row>
    <row r="90" spans="1:18" x14ac:dyDescent="0.35">
      <c r="A90" s="271"/>
      <c r="B90" s="271"/>
      <c r="C90" s="271"/>
      <c r="D90" s="271"/>
      <c r="E90" s="272"/>
      <c r="F90" s="180"/>
      <c r="G90" s="180"/>
      <c r="H90" s="180"/>
      <c r="I90" s="180"/>
      <c r="J90" s="180"/>
      <c r="K90" s="180"/>
      <c r="L90" s="180"/>
      <c r="M90" s="180"/>
      <c r="N90" s="180"/>
      <c r="O90" s="180"/>
      <c r="P90" s="263"/>
      <c r="Q90" s="264"/>
      <c r="R90" s="265"/>
    </row>
    <row r="91" spans="1:18" x14ac:dyDescent="0.35">
      <c r="A91" s="271"/>
      <c r="B91" s="271"/>
      <c r="C91" s="271"/>
      <c r="D91" s="271"/>
      <c r="E91" s="272"/>
      <c r="F91" s="178"/>
      <c r="G91" s="178"/>
      <c r="H91" s="178"/>
      <c r="I91" s="178"/>
      <c r="J91" s="178"/>
      <c r="K91" s="178"/>
      <c r="L91" s="178"/>
      <c r="M91" s="178"/>
      <c r="N91" s="178"/>
      <c r="O91" s="178"/>
      <c r="P91" s="263"/>
      <c r="Q91" s="264"/>
      <c r="R91" s="265"/>
    </row>
    <row r="92" spans="1:18" x14ac:dyDescent="0.35">
      <c r="A92" s="271"/>
      <c r="B92" s="271"/>
      <c r="C92" s="271"/>
      <c r="D92" s="271"/>
      <c r="E92" s="272"/>
      <c r="F92" s="180"/>
      <c r="G92" s="180"/>
      <c r="H92" s="180"/>
      <c r="I92" s="180"/>
      <c r="J92" s="180"/>
      <c r="K92" s="180"/>
      <c r="L92" s="180"/>
      <c r="M92" s="180"/>
      <c r="N92" s="180"/>
      <c r="O92" s="180"/>
      <c r="P92" s="263"/>
      <c r="Q92" s="264"/>
      <c r="R92" s="265"/>
    </row>
    <row r="93" spans="1:18" x14ac:dyDescent="0.35">
      <c r="A93" s="271"/>
      <c r="B93" s="271"/>
      <c r="C93" s="271"/>
      <c r="D93" s="271"/>
      <c r="E93" s="272"/>
      <c r="F93" s="180"/>
      <c r="G93" s="180"/>
      <c r="H93" s="180"/>
      <c r="I93" s="180"/>
      <c r="J93" s="180"/>
      <c r="K93" s="180"/>
      <c r="L93" s="180"/>
      <c r="M93" s="180"/>
      <c r="N93" s="180"/>
      <c r="O93" s="180"/>
      <c r="P93" s="266"/>
      <c r="Q93" s="267"/>
      <c r="R93" s="268"/>
    </row>
    <row r="94" spans="1:18" x14ac:dyDescent="0.35">
      <c r="A94" s="181" t="s">
        <v>247</v>
      </c>
      <c r="B94" s="181"/>
      <c r="C94" s="181"/>
      <c r="D94" s="181"/>
      <c r="E94" s="181"/>
      <c r="F94" s="181"/>
      <c r="G94" s="181"/>
      <c r="H94" s="181"/>
      <c r="I94" s="181"/>
      <c r="J94" s="181"/>
      <c r="K94" s="181"/>
      <c r="L94" s="181"/>
      <c r="M94" s="181"/>
      <c r="N94" s="181"/>
      <c r="O94" s="181"/>
      <c r="P94" s="181"/>
      <c r="Q94" s="181"/>
      <c r="R94" s="181"/>
    </row>
    <row r="95" spans="1:18" x14ac:dyDescent="0.35">
      <c r="A95" s="103">
        <v>114</v>
      </c>
      <c r="B95" s="182" t="s">
        <v>248</v>
      </c>
      <c r="C95" s="182"/>
      <c r="D95" s="182"/>
      <c r="E95" s="182"/>
      <c r="F95" s="182"/>
      <c r="G95" s="182"/>
      <c r="H95" s="182"/>
      <c r="I95" s="182"/>
      <c r="J95" s="182"/>
      <c r="K95" s="182"/>
      <c r="L95" s="182"/>
      <c r="M95" s="182"/>
      <c r="N95" s="182"/>
      <c r="O95" s="182"/>
      <c r="P95" s="98">
        <v>90</v>
      </c>
      <c r="Q95" s="104">
        <f>+Q79</f>
        <v>0</v>
      </c>
      <c r="R95" s="74" t="s">
        <v>235</v>
      </c>
    </row>
    <row r="96" spans="1:18" x14ac:dyDescent="0.35">
      <c r="A96" s="103">
        <v>115</v>
      </c>
      <c r="B96" s="179" t="s">
        <v>249</v>
      </c>
      <c r="C96" s="179"/>
      <c r="D96" s="179"/>
      <c r="E96" s="179"/>
      <c r="F96" s="179"/>
      <c r="G96" s="179"/>
      <c r="H96" s="179"/>
      <c r="I96" s="179"/>
      <c r="J96" s="179"/>
      <c r="K96" s="179"/>
      <c r="L96" s="179"/>
      <c r="M96" s="179"/>
      <c r="N96" s="179"/>
      <c r="O96" s="105">
        <v>0.01</v>
      </c>
      <c r="P96" s="98">
        <v>39</v>
      </c>
      <c r="Q96" s="104">
        <f>Q95*O96</f>
        <v>0</v>
      </c>
      <c r="R96" s="74" t="s">
        <v>235</v>
      </c>
    </row>
    <row r="97" spans="1:18" x14ac:dyDescent="0.35">
      <c r="A97" s="103">
        <v>116</v>
      </c>
      <c r="B97" s="183" t="s">
        <v>250</v>
      </c>
      <c r="C97" s="183"/>
      <c r="D97" s="183"/>
      <c r="E97" s="183"/>
      <c r="F97" s="183"/>
      <c r="G97" s="183"/>
      <c r="H97" s="183"/>
      <c r="I97" s="183"/>
      <c r="J97" s="183"/>
      <c r="K97" s="183"/>
      <c r="L97" s="183"/>
      <c r="M97" s="183"/>
      <c r="N97" s="183"/>
      <c r="O97" s="183"/>
      <c r="P97" s="98">
        <v>91</v>
      </c>
      <c r="Q97" s="104">
        <f>Q95+Q96</f>
        <v>0</v>
      </c>
      <c r="R97" s="74" t="s">
        <v>238</v>
      </c>
    </row>
    <row r="98" spans="1:18" x14ac:dyDescent="0.35">
      <c r="A98" s="252" t="s">
        <v>173</v>
      </c>
      <c r="B98" s="253"/>
      <c r="C98" s="253"/>
      <c r="D98" s="253"/>
      <c r="E98" s="253"/>
      <c r="F98" s="253"/>
      <c r="G98" s="253"/>
      <c r="H98" s="253"/>
      <c r="I98" s="253"/>
      <c r="J98" s="253"/>
      <c r="K98" s="253"/>
      <c r="L98" s="253"/>
      <c r="M98" s="253"/>
      <c r="N98" s="253"/>
      <c r="O98" s="253"/>
      <c r="P98" s="253"/>
      <c r="Q98" s="253"/>
      <c r="R98" s="253"/>
    </row>
    <row r="99" spans="1:18" x14ac:dyDescent="0.35">
      <c r="A99" s="103">
        <v>117</v>
      </c>
      <c r="B99" s="182" t="s">
        <v>174</v>
      </c>
      <c r="C99" s="182"/>
      <c r="D99" s="182"/>
      <c r="E99" s="182"/>
      <c r="F99" s="182"/>
      <c r="G99" s="182"/>
      <c r="H99" s="182"/>
      <c r="I99" s="182"/>
      <c r="J99" s="182"/>
      <c r="K99" s="182"/>
      <c r="L99" s="182"/>
      <c r="M99" s="182"/>
      <c r="N99" s="182"/>
      <c r="O99" s="182"/>
      <c r="P99" s="98">
        <v>92</v>
      </c>
      <c r="Q99" s="104"/>
      <c r="R99" s="74" t="s">
        <v>235</v>
      </c>
    </row>
    <row r="100" spans="1:18" x14ac:dyDescent="0.35">
      <c r="A100" s="103">
        <v>118</v>
      </c>
      <c r="B100" s="254" t="s">
        <v>175</v>
      </c>
      <c r="C100" s="255"/>
      <c r="D100" s="255"/>
      <c r="E100" s="255"/>
      <c r="F100" s="255"/>
      <c r="G100" s="255"/>
      <c r="H100" s="255"/>
      <c r="I100" s="255"/>
      <c r="J100" s="255"/>
      <c r="K100" s="255"/>
      <c r="L100" s="255"/>
      <c r="M100" s="255"/>
      <c r="N100" s="255"/>
      <c r="O100" s="255"/>
      <c r="P100" s="98">
        <v>93</v>
      </c>
      <c r="Q100" s="104"/>
      <c r="R100" s="74" t="s">
        <v>235</v>
      </c>
    </row>
    <row r="101" spans="1:18" x14ac:dyDescent="0.35">
      <c r="A101" s="103">
        <v>119</v>
      </c>
      <c r="B101" s="183" t="s">
        <v>176</v>
      </c>
      <c r="C101" s="183"/>
      <c r="D101" s="183"/>
      <c r="E101" s="183"/>
      <c r="F101" s="183"/>
      <c r="G101" s="183"/>
      <c r="H101" s="183"/>
      <c r="I101" s="183"/>
      <c r="J101" s="183"/>
      <c r="K101" s="183"/>
      <c r="L101" s="183"/>
      <c r="M101" s="183"/>
      <c r="N101" s="183"/>
      <c r="O101" s="183"/>
      <c r="P101" s="98">
        <v>94</v>
      </c>
      <c r="Q101" s="104"/>
      <c r="R101" s="74" t="s">
        <v>238</v>
      </c>
    </row>
  </sheetData>
  <mergeCells count="182">
    <mergeCell ref="A98:R98"/>
    <mergeCell ref="B99:O99"/>
    <mergeCell ref="B100:O100"/>
    <mergeCell ref="B101:O101"/>
    <mergeCell ref="B68:O68"/>
    <mergeCell ref="B69:O69"/>
    <mergeCell ref="B70:O70"/>
    <mergeCell ref="B71:O71"/>
    <mergeCell ref="B72:O72"/>
    <mergeCell ref="B73:O73"/>
    <mergeCell ref="B74:O74"/>
    <mergeCell ref="A75:R75"/>
    <mergeCell ref="B76:O76"/>
    <mergeCell ref="B85:O85"/>
    <mergeCell ref="A86:R86"/>
    <mergeCell ref="A87:D87"/>
    <mergeCell ref="F87:O87"/>
    <mergeCell ref="P87:R93"/>
    <mergeCell ref="A88:D88"/>
    <mergeCell ref="F88:O88"/>
    <mergeCell ref="A89:D93"/>
    <mergeCell ref="E89:E93"/>
    <mergeCell ref="F89:O89"/>
    <mergeCell ref="F90:O90"/>
    <mergeCell ref="B38:O38"/>
    <mergeCell ref="B39:O39"/>
    <mergeCell ref="B40:O40"/>
    <mergeCell ref="B41:O41"/>
    <mergeCell ref="B42:O42"/>
    <mergeCell ref="B43:O43"/>
    <mergeCell ref="B44:O44"/>
    <mergeCell ref="A45:R45"/>
    <mergeCell ref="A46:R46"/>
    <mergeCell ref="A22:A24"/>
    <mergeCell ref="B22:F22"/>
    <mergeCell ref="K22:O22"/>
    <mergeCell ref="R22:R24"/>
    <mergeCell ref="B23:F23"/>
    <mergeCell ref="H23:J23"/>
    <mergeCell ref="K23:O23"/>
    <mergeCell ref="B24:F24"/>
    <mergeCell ref="H24:J24"/>
    <mergeCell ref="K24:O24"/>
    <mergeCell ref="R12:R17"/>
    <mergeCell ref="B13:F13"/>
    <mergeCell ref="H13:J13"/>
    <mergeCell ref="L13:O13"/>
    <mergeCell ref="B14:F14"/>
    <mergeCell ref="H14:J14"/>
    <mergeCell ref="K14:O14"/>
    <mergeCell ref="B15:F15"/>
    <mergeCell ref="H15:J15"/>
    <mergeCell ref="L15:O15"/>
    <mergeCell ref="B16:F16"/>
    <mergeCell ref="H16:J16"/>
    <mergeCell ref="L16:O16"/>
    <mergeCell ref="B17:F17"/>
    <mergeCell ref="H17:J17"/>
    <mergeCell ref="L17:O17"/>
    <mergeCell ref="A7:A11"/>
    <mergeCell ref="B7:F7"/>
    <mergeCell ref="H7:J7"/>
    <mergeCell ref="L7:O7"/>
    <mergeCell ref="R7:R11"/>
    <mergeCell ref="B8:F8"/>
    <mergeCell ref="H8:J8"/>
    <mergeCell ref="L8:O8"/>
    <mergeCell ref="B9:F9"/>
    <mergeCell ref="H9:J9"/>
    <mergeCell ref="K9:O9"/>
    <mergeCell ref="B10:F10"/>
    <mergeCell ref="H10:J10"/>
    <mergeCell ref="K10:O10"/>
    <mergeCell ref="B11:F11"/>
    <mergeCell ref="H11:J11"/>
    <mergeCell ref="K11:O11"/>
    <mergeCell ref="A1:R1"/>
    <mergeCell ref="A12:A17"/>
    <mergeCell ref="B12:F12"/>
    <mergeCell ref="H12:J12"/>
    <mergeCell ref="L12:O12"/>
    <mergeCell ref="B18:F18"/>
    <mergeCell ref="H18:J18"/>
    <mergeCell ref="L18:O18"/>
    <mergeCell ref="B19:F19"/>
    <mergeCell ref="H19:J19"/>
    <mergeCell ref="K19:O19"/>
    <mergeCell ref="A2:R2"/>
    <mergeCell ref="B3:F3"/>
    <mergeCell ref="G3:J3"/>
    <mergeCell ref="K3:O3"/>
    <mergeCell ref="B4:F4"/>
    <mergeCell ref="H4:J4"/>
    <mergeCell ref="L4:O4"/>
    <mergeCell ref="B5:F5"/>
    <mergeCell ref="H5:J5"/>
    <mergeCell ref="L5:O5"/>
    <mergeCell ref="B6:F6"/>
    <mergeCell ref="H6:J6"/>
    <mergeCell ref="L6:O6"/>
    <mergeCell ref="B20:F20"/>
    <mergeCell ref="H20:J20"/>
    <mergeCell ref="K20:O20"/>
    <mergeCell ref="B21:F21"/>
    <mergeCell ref="H21:J21"/>
    <mergeCell ref="K21:O21"/>
    <mergeCell ref="B25:F25"/>
    <mergeCell ref="H25:J25"/>
    <mergeCell ref="L25:O25"/>
    <mergeCell ref="B26:F26"/>
    <mergeCell ref="H26:J26"/>
    <mergeCell ref="L26:O26"/>
    <mergeCell ref="B27:F27"/>
    <mergeCell ref="H27:J27"/>
    <mergeCell ref="K27:O27"/>
    <mergeCell ref="B28:F28"/>
    <mergeCell ref="H28:J28"/>
    <mergeCell ref="B32:F32"/>
    <mergeCell ref="H32:J32"/>
    <mergeCell ref="L32:O32"/>
    <mergeCell ref="L28:O28"/>
    <mergeCell ref="B29:F29"/>
    <mergeCell ref="H29:J29"/>
    <mergeCell ref="K29:O29"/>
    <mergeCell ref="B30:F30"/>
    <mergeCell ref="H30:J30"/>
    <mergeCell ref="K30:O30"/>
    <mergeCell ref="B31:F31"/>
    <mergeCell ref="H31:J31"/>
    <mergeCell ref="L31:O31"/>
    <mergeCell ref="B33:F33"/>
    <mergeCell ref="H33:J33"/>
    <mergeCell ref="L33:O33"/>
    <mergeCell ref="B34:F34"/>
    <mergeCell ref="H34:J34"/>
    <mergeCell ref="K34:O34"/>
    <mergeCell ref="B35:O35"/>
    <mergeCell ref="B36:O36"/>
    <mergeCell ref="B37:O37"/>
    <mergeCell ref="B47:F47"/>
    <mergeCell ref="H47:J47"/>
    <mergeCell ref="L47:O47"/>
    <mergeCell ref="A48:A52"/>
    <mergeCell ref="B48:O48"/>
    <mergeCell ref="B49:O49"/>
    <mergeCell ref="B50:O50"/>
    <mergeCell ref="B51:O51"/>
    <mergeCell ref="B52:O52"/>
    <mergeCell ref="B53:O53"/>
    <mergeCell ref="B54:O54"/>
    <mergeCell ref="B55:O55"/>
    <mergeCell ref="B56:O56"/>
    <mergeCell ref="B57:O57"/>
    <mergeCell ref="B58:O58"/>
    <mergeCell ref="B59:O59"/>
    <mergeCell ref="B60:O60"/>
    <mergeCell ref="B61:O61"/>
    <mergeCell ref="B62:O62"/>
    <mergeCell ref="B63:O63"/>
    <mergeCell ref="B64:D64"/>
    <mergeCell ref="H64:J64"/>
    <mergeCell ref="L64:O64"/>
    <mergeCell ref="B65:D65"/>
    <mergeCell ref="H65:J65"/>
    <mergeCell ref="L65:O65"/>
    <mergeCell ref="B66:O66"/>
    <mergeCell ref="F91:O91"/>
    <mergeCell ref="B96:N96"/>
    <mergeCell ref="F92:O92"/>
    <mergeCell ref="F93:O93"/>
    <mergeCell ref="A94:R94"/>
    <mergeCell ref="B95:O95"/>
    <mergeCell ref="B97:O97"/>
    <mergeCell ref="B67:O67"/>
    <mergeCell ref="B77:O77"/>
    <mergeCell ref="B78:O78"/>
    <mergeCell ref="B79:O79"/>
    <mergeCell ref="A80:R80"/>
    <mergeCell ref="A81:R81"/>
    <mergeCell ref="B82:O82"/>
    <mergeCell ref="B83:O83"/>
    <mergeCell ref="A84:R8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8278E-6514-43AF-8D8A-2FE7AF109F55}">
  <dimension ref="A1:E35"/>
  <sheetViews>
    <sheetView showGridLines="0" topLeftCell="A16" zoomScale="85" zoomScaleNormal="85" workbookViewId="0">
      <selection activeCell="A26" sqref="A26:B26"/>
    </sheetView>
  </sheetViews>
  <sheetFormatPr baseColWidth="10" defaultColWidth="11.53125" defaultRowHeight="13.5" x14ac:dyDescent="0.35"/>
  <cols>
    <col min="1" max="1" width="30.53125" style="70" customWidth="1"/>
    <col min="2" max="2" width="70" style="70" customWidth="1"/>
    <col min="3" max="3" width="11.53125" style="70"/>
    <col min="4" max="4" width="26.46484375" style="70" customWidth="1"/>
    <col min="5" max="16384" width="11.53125" style="70"/>
  </cols>
  <sheetData>
    <row r="1" spans="1:5" x14ac:dyDescent="0.35">
      <c r="A1" s="273" t="s">
        <v>284</v>
      </c>
      <c r="B1" s="274"/>
      <c r="C1" s="274"/>
      <c r="D1" s="274"/>
      <c r="E1" s="275"/>
    </row>
    <row r="2" spans="1:5" x14ac:dyDescent="0.35">
      <c r="A2" s="276"/>
      <c r="B2" s="276"/>
      <c r="C2" s="107"/>
      <c r="D2" s="108" t="s">
        <v>251</v>
      </c>
      <c r="E2" s="107"/>
    </row>
    <row r="3" spans="1:5" x14ac:dyDescent="0.35">
      <c r="A3" s="277" t="s">
        <v>252</v>
      </c>
      <c r="B3" s="277"/>
      <c r="C3" s="109">
        <v>1600</v>
      </c>
      <c r="D3" s="145">
        <f>+Tributación!E7</f>
        <v>445987630</v>
      </c>
      <c r="E3" s="110" t="s">
        <v>197</v>
      </c>
    </row>
    <row r="4" spans="1:5" x14ac:dyDescent="0.35">
      <c r="A4" s="277" t="s">
        <v>253</v>
      </c>
      <c r="B4" s="277"/>
      <c r="C4" s="109">
        <v>1819</v>
      </c>
      <c r="D4" s="113"/>
      <c r="E4" s="110" t="s">
        <v>197</v>
      </c>
    </row>
    <row r="5" spans="1:5" x14ac:dyDescent="0.35">
      <c r="A5" s="277" t="s">
        <v>254</v>
      </c>
      <c r="B5" s="277"/>
      <c r="C5" s="109">
        <v>1601</v>
      </c>
      <c r="D5" s="113"/>
      <c r="E5" s="110" t="s">
        <v>197</v>
      </c>
    </row>
    <row r="6" spans="1:5" x14ac:dyDescent="0.35">
      <c r="A6" s="277" t="s">
        <v>255</v>
      </c>
      <c r="B6" s="277"/>
      <c r="C6" s="109">
        <v>1602</v>
      </c>
      <c r="D6" s="113"/>
      <c r="E6" s="110" t="s">
        <v>197</v>
      </c>
    </row>
    <row r="7" spans="1:5" x14ac:dyDescent="0.35">
      <c r="A7" s="277" t="s">
        <v>256</v>
      </c>
      <c r="B7" s="277"/>
      <c r="C7" s="109">
        <v>1603</v>
      </c>
      <c r="D7" s="113"/>
      <c r="E7" s="110" t="s">
        <v>197</v>
      </c>
    </row>
    <row r="8" spans="1:5" x14ac:dyDescent="0.35">
      <c r="A8" s="277" t="s">
        <v>257</v>
      </c>
      <c r="B8" s="277"/>
      <c r="C8" s="109">
        <v>1604</v>
      </c>
      <c r="D8" s="113"/>
      <c r="E8" s="110" t="s">
        <v>197</v>
      </c>
    </row>
    <row r="9" spans="1:5" x14ac:dyDescent="0.35">
      <c r="A9" s="277" t="s">
        <v>258</v>
      </c>
      <c r="B9" s="277"/>
      <c r="C9" s="109">
        <v>1605</v>
      </c>
      <c r="D9" s="113"/>
      <c r="E9" s="110" t="s">
        <v>197</v>
      </c>
    </row>
    <row r="10" spans="1:5" x14ac:dyDescent="0.35">
      <c r="A10" s="277" t="s">
        <v>259</v>
      </c>
      <c r="B10" s="277"/>
      <c r="C10" s="109">
        <v>1606</v>
      </c>
      <c r="D10" s="113"/>
      <c r="E10" s="110" t="s">
        <v>197</v>
      </c>
    </row>
    <row r="11" spans="1:5" x14ac:dyDescent="0.35">
      <c r="A11" s="277" t="s">
        <v>260</v>
      </c>
      <c r="B11" s="277"/>
      <c r="C11" s="109">
        <v>1607</v>
      </c>
      <c r="D11" s="113"/>
      <c r="E11" s="110" t="s">
        <v>197</v>
      </c>
    </row>
    <row r="12" spans="1:5" x14ac:dyDescent="0.35">
      <c r="A12" s="277" t="s">
        <v>261</v>
      </c>
      <c r="B12" s="277"/>
      <c r="C12" s="109">
        <v>1608</v>
      </c>
      <c r="D12" s="113"/>
      <c r="E12" s="110" t="s">
        <v>197</v>
      </c>
    </row>
    <row r="13" spans="1:5" x14ac:dyDescent="0.35">
      <c r="A13" s="277" t="s">
        <v>262</v>
      </c>
      <c r="B13" s="277"/>
      <c r="C13" s="109">
        <v>1609</v>
      </c>
      <c r="D13" s="113"/>
      <c r="E13" s="110" t="s">
        <v>197</v>
      </c>
    </row>
    <row r="14" spans="1:5" x14ac:dyDescent="0.35">
      <c r="A14" s="278" t="s">
        <v>263</v>
      </c>
      <c r="B14" s="278"/>
      <c r="C14" s="109">
        <v>1610</v>
      </c>
      <c r="D14" s="113">
        <f>SUM(D3:D13)</f>
        <v>445987630</v>
      </c>
      <c r="E14" s="110" t="s">
        <v>264</v>
      </c>
    </row>
    <row r="15" spans="1:5" x14ac:dyDescent="0.35">
      <c r="A15" s="277" t="s">
        <v>265</v>
      </c>
      <c r="B15" s="277"/>
      <c r="C15" s="109">
        <v>1611</v>
      </c>
      <c r="D15" s="113"/>
      <c r="E15" s="110" t="s">
        <v>226</v>
      </c>
    </row>
    <row r="16" spans="1:5" x14ac:dyDescent="0.35">
      <c r="A16" s="277" t="s">
        <v>266</v>
      </c>
      <c r="B16" s="277"/>
      <c r="C16" s="109">
        <v>1612</v>
      </c>
      <c r="D16" s="113"/>
      <c r="E16" s="110" t="s">
        <v>226</v>
      </c>
    </row>
    <row r="17" spans="1:5" x14ac:dyDescent="0.35">
      <c r="A17" s="277" t="s">
        <v>267</v>
      </c>
      <c r="B17" s="277"/>
      <c r="C17" s="109">
        <v>1613</v>
      </c>
      <c r="D17" s="113"/>
      <c r="E17" s="110" t="s">
        <v>226</v>
      </c>
    </row>
    <row r="18" spans="1:5" x14ac:dyDescent="0.35">
      <c r="A18" s="277" t="s">
        <v>268</v>
      </c>
      <c r="B18" s="277"/>
      <c r="C18" s="109">
        <v>1614</v>
      </c>
      <c r="D18" s="145">
        <f>+Tributación!E10</f>
        <v>-236870210</v>
      </c>
      <c r="E18" s="110" t="s">
        <v>226</v>
      </c>
    </row>
    <row r="19" spans="1:5" x14ac:dyDescent="0.35">
      <c r="A19" s="277" t="s">
        <v>269</v>
      </c>
      <c r="B19" s="277"/>
      <c r="C19" s="109">
        <v>1820</v>
      </c>
      <c r="D19" s="113"/>
      <c r="E19" s="110" t="s">
        <v>226</v>
      </c>
    </row>
    <row r="20" spans="1:5" x14ac:dyDescent="0.35">
      <c r="A20" s="277" t="s">
        <v>270</v>
      </c>
      <c r="B20" s="277"/>
      <c r="C20" s="109">
        <v>1615</v>
      </c>
      <c r="D20" s="113"/>
      <c r="E20" s="110" t="s">
        <v>226</v>
      </c>
    </row>
    <row r="21" spans="1:5" x14ac:dyDescent="0.35">
      <c r="A21" s="277" t="s">
        <v>271</v>
      </c>
      <c r="B21" s="277"/>
      <c r="C21" s="109">
        <v>1616</v>
      </c>
      <c r="D21" s="113"/>
      <c r="E21" s="110" t="s">
        <v>226</v>
      </c>
    </row>
    <row r="22" spans="1:5" x14ac:dyDescent="0.35">
      <c r="A22" s="277" t="s">
        <v>272</v>
      </c>
      <c r="B22" s="277"/>
      <c r="C22" s="109">
        <v>1617</v>
      </c>
      <c r="D22" s="113"/>
      <c r="E22" s="110" t="s">
        <v>226</v>
      </c>
    </row>
    <row r="23" spans="1:5" x14ac:dyDescent="0.35">
      <c r="A23" s="277" t="s">
        <v>273</v>
      </c>
      <c r="B23" s="277"/>
      <c r="C23" s="109">
        <v>1618</v>
      </c>
      <c r="D23" s="113"/>
      <c r="E23" s="110" t="s">
        <v>226</v>
      </c>
    </row>
    <row r="24" spans="1:5" x14ac:dyDescent="0.35">
      <c r="A24" s="277" t="s">
        <v>274</v>
      </c>
      <c r="B24" s="277"/>
      <c r="C24" s="109">
        <v>1620</v>
      </c>
      <c r="D24" s="113"/>
      <c r="E24" s="110" t="s">
        <v>226</v>
      </c>
    </row>
    <row r="25" spans="1:5" x14ac:dyDescent="0.35">
      <c r="A25" s="277" t="s">
        <v>275</v>
      </c>
      <c r="B25" s="277"/>
      <c r="C25" s="109">
        <v>1621</v>
      </c>
      <c r="D25" s="113"/>
      <c r="E25" s="110" t="s">
        <v>226</v>
      </c>
    </row>
    <row r="26" spans="1:5" x14ac:dyDescent="0.35">
      <c r="A26" s="277" t="s">
        <v>276</v>
      </c>
      <c r="B26" s="277"/>
      <c r="C26" s="109">
        <v>1622</v>
      </c>
      <c r="D26" s="113"/>
      <c r="E26" s="110" t="s">
        <v>226</v>
      </c>
    </row>
    <row r="27" spans="1:5" x14ac:dyDescent="0.35">
      <c r="A27" s="277" t="s">
        <v>277</v>
      </c>
      <c r="B27" s="277"/>
      <c r="C27" s="109">
        <v>1624</v>
      </c>
      <c r="D27" s="113"/>
      <c r="E27" s="110" t="s">
        <v>226</v>
      </c>
    </row>
    <row r="28" spans="1:5" x14ac:dyDescent="0.35">
      <c r="A28" s="277" t="s">
        <v>278</v>
      </c>
      <c r="B28" s="277"/>
      <c r="C28" s="109">
        <v>1625</v>
      </c>
      <c r="D28" s="113">
        <v>0</v>
      </c>
      <c r="E28" s="110" t="s">
        <v>226</v>
      </c>
    </row>
    <row r="29" spans="1:5" x14ac:dyDescent="0.35">
      <c r="A29" s="277" t="s">
        <v>279</v>
      </c>
      <c r="B29" s="277"/>
      <c r="C29" s="109">
        <v>1626</v>
      </c>
      <c r="D29" s="113"/>
      <c r="E29" s="110" t="s">
        <v>226</v>
      </c>
    </row>
    <row r="30" spans="1:5" x14ac:dyDescent="0.35">
      <c r="A30" s="277" t="s">
        <v>280</v>
      </c>
      <c r="B30" s="277"/>
      <c r="C30" s="109">
        <v>1627</v>
      </c>
      <c r="D30" s="113"/>
      <c r="E30" s="110" t="s">
        <v>226</v>
      </c>
    </row>
    <row r="31" spans="1:5" x14ac:dyDescent="0.35">
      <c r="A31" s="277" t="s">
        <v>281</v>
      </c>
      <c r="B31" s="277"/>
      <c r="C31" s="109">
        <v>1628</v>
      </c>
      <c r="D31" s="113"/>
      <c r="E31" s="110" t="s">
        <v>226</v>
      </c>
    </row>
    <row r="32" spans="1:5" x14ac:dyDescent="0.35">
      <c r="A32" s="282" t="s">
        <v>106</v>
      </c>
      <c r="B32" s="282"/>
      <c r="C32" s="111">
        <v>1909</v>
      </c>
      <c r="D32" s="114"/>
      <c r="E32" s="112" t="s">
        <v>105</v>
      </c>
    </row>
    <row r="33" spans="1:5" x14ac:dyDescent="0.35">
      <c r="A33" s="278" t="s">
        <v>282</v>
      </c>
      <c r="B33" s="278"/>
      <c r="C33" s="109">
        <v>1629</v>
      </c>
      <c r="D33" s="145">
        <f>SUM(D15:D31)</f>
        <v>-236870210</v>
      </c>
      <c r="E33" s="110" t="s">
        <v>264</v>
      </c>
    </row>
    <row r="34" spans="1:5" x14ac:dyDescent="0.35">
      <c r="A34" s="283" t="s">
        <v>283</v>
      </c>
      <c r="B34" s="283"/>
      <c r="C34" s="146">
        <v>1630</v>
      </c>
      <c r="D34" s="145">
        <f>D14+D33</f>
        <v>209117420</v>
      </c>
      <c r="E34" s="110" t="s">
        <v>264</v>
      </c>
    </row>
    <row r="35" spans="1:5" x14ac:dyDescent="0.35">
      <c r="A35" s="279" t="s">
        <v>284</v>
      </c>
      <c r="B35" s="280"/>
      <c r="C35" s="280"/>
      <c r="D35" s="280"/>
      <c r="E35" s="281"/>
    </row>
  </sheetData>
  <mergeCells count="35">
    <mergeCell ref="A35:E35"/>
    <mergeCell ref="A32:B32"/>
    <mergeCell ref="A33:B33"/>
    <mergeCell ref="A34:B34"/>
    <mergeCell ref="A29:B29"/>
    <mergeCell ref="A30:B30"/>
    <mergeCell ref="A31:B31"/>
    <mergeCell ref="A26:B26"/>
    <mergeCell ref="A27:B27"/>
    <mergeCell ref="A28:B28"/>
    <mergeCell ref="A23:B23"/>
    <mergeCell ref="A24:B24"/>
    <mergeCell ref="A25:B25"/>
    <mergeCell ref="A20:B20"/>
    <mergeCell ref="A21:B21"/>
    <mergeCell ref="A22:B22"/>
    <mergeCell ref="A17:B17"/>
    <mergeCell ref="A18:B18"/>
    <mergeCell ref="A19:B19"/>
    <mergeCell ref="A14:B14"/>
    <mergeCell ref="A15:B15"/>
    <mergeCell ref="A16:B16"/>
    <mergeCell ref="A11:B11"/>
    <mergeCell ref="A12:B12"/>
    <mergeCell ref="A13:B13"/>
    <mergeCell ref="A9:B9"/>
    <mergeCell ref="A10:B10"/>
    <mergeCell ref="A5:B5"/>
    <mergeCell ref="A6:B6"/>
    <mergeCell ref="A7:B7"/>
    <mergeCell ref="A1:E1"/>
    <mergeCell ref="A2:B2"/>
    <mergeCell ref="A3:B3"/>
    <mergeCell ref="A4:B4"/>
    <mergeCell ref="A8:B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8290A-397E-4405-8179-321A01392207}">
  <dimension ref="A1:R208"/>
  <sheetViews>
    <sheetView showGridLines="0" topLeftCell="A139" zoomScale="70" zoomScaleNormal="70" workbookViewId="0">
      <selection activeCell="B150" sqref="B150:O150"/>
    </sheetView>
  </sheetViews>
  <sheetFormatPr baseColWidth="10" defaultColWidth="11.53125" defaultRowHeight="13.5" x14ac:dyDescent="0.35"/>
  <cols>
    <col min="1" max="1" width="4.1328125" style="70" bestFit="1" customWidth="1"/>
    <col min="2" max="2" width="32" style="70" customWidth="1"/>
    <col min="3" max="4" width="11.53125" style="70"/>
    <col min="5" max="5" width="17.796875" style="70" customWidth="1"/>
    <col min="6" max="6" width="7" style="70" customWidth="1"/>
    <col min="7" max="8" width="11.53125" style="70"/>
    <col min="9" max="9" width="7.33203125" style="70" customWidth="1"/>
    <col min="10" max="10" width="11.19921875" style="70" customWidth="1"/>
    <col min="11" max="11" width="7.6640625" style="70" customWidth="1"/>
    <col min="12" max="13" width="11.53125" style="70"/>
    <col min="14" max="14" width="7" style="70" customWidth="1"/>
    <col min="15" max="15" width="18.796875" style="70" customWidth="1"/>
    <col min="16" max="16" width="7.19921875" style="70" customWidth="1"/>
    <col min="17" max="17" width="23.19921875" style="70" customWidth="1"/>
    <col min="18" max="18" width="2.1328125" style="70" bestFit="1" customWidth="1"/>
    <col min="19" max="16384" width="11.53125" style="70"/>
  </cols>
  <sheetData>
    <row r="1" spans="1:18" x14ac:dyDescent="0.35">
      <c r="A1" s="286" t="s">
        <v>285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6"/>
    </row>
    <row r="2" spans="1:18" x14ac:dyDescent="0.35">
      <c r="A2" s="286" t="s">
        <v>286</v>
      </c>
      <c r="B2" s="286"/>
      <c r="C2" s="286"/>
      <c r="D2" s="286"/>
      <c r="E2" s="286"/>
      <c r="F2" s="287" t="s">
        <v>287</v>
      </c>
      <c r="G2" s="287"/>
      <c r="H2" s="287"/>
      <c r="I2" s="287"/>
      <c r="J2" s="287"/>
      <c r="K2" s="287"/>
      <c r="L2" s="287"/>
      <c r="M2" s="287"/>
      <c r="N2" s="287"/>
      <c r="O2" s="287"/>
      <c r="P2" s="288" t="s">
        <v>288</v>
      </c>
      <c r="Q2" s="288"/>
      <c r="R2" s="288"/>
    </row>
    <row r="3" spans="1:18" x14ac:dyDescent="0.35">
      <c r="A3" s="286"/>
      <c r="B3" s="286"/>
      <c r="C3" s="286"/>
      <c r="D3" s="286"/>
      <c r="E3" s="286"/>
      <c r="F3" s="289" t="s">
        <v>289</v>
      </c>
      <c r="G3" s="289"/>
      <c r="H3" s="289"/>
      <c r="I3" s="289"/>
      <c r="J3" s="289"/>
      <c r="K3" s="289" t="s">
        <v>290</v>
      </c>
      <c r="L3" s="289"/>
      <c r="M3" s="289"/>
      <c r="N3" s="289"/>
      <c r="O3" s="289"/>
      <c r="P3" s="288"/>
      <c r="Q3" s="288"/>
      <c r="R3" s="288"/>
    </row>
    <row r="4" spans="1:18" x14ac:dyDescent="0.35">
      <c r="A4" s="286"/>
      <c r="B4" s="286"/>
      <c r="C4" s="286"/>
      <c r="D4" s="286"/>
      <c r="E4" s="286"/>
      <c r="F4" s="290" t="s">
        <v>291</v>
      </c>
      <c r="G4" s="290"/>
      <c r="H4" s="290"/>
      <c r="I4" s="291" t="s">
        <v>292</v>
      </c>
      <c r="J4" s="291"/>
      <c r="K4" s="290" t="s">
        <v>291</v>
      </c>
      <c r="L4" s="290"/>
      <c r="M4" s="290"/>
      <c r="N4" s="290" t="s">
        <v>293</v>
      </c>
      <c r="O4" s="290"/>
      <c r="P4" s="288"/>
      <c r="Q4" s="288"/>
      <c r="R4" s="288"/>
    </row>
    <row r="5" spans="1:18" x14ac:dyDescent="0.35">
      <c r="A5" s="284" t="s">
        <v>294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284"/>
      <c r="P5" s="284"/>
      <c r="Q5" s="284"/>
      <c r="R5" s="284"/>
    </row>
    <row r="6" spans="1:18" x14ac:dyDescent="0.35">
      <c r="A6" s="115">
        <v>1</v>
      </c>
      <c r="B6" s="277" t="s">
        <v>295</v>
      </c>
      <c r="C6" s="277"/>
      <c r="D6" s="277"/>
      <c r="E6" s="277"/>
      <c r="F6" s="116">
        <v>1592</v>
      </c>
      <c r="G6" s="285"/>
      <c r="H6" s="285"/>
      <c r="I6" s="118">
        <v>1024</v>
      </c>
      <c r="J6" s="119"/>
      <c r="K6" s="116">
        <v>1593</v>
      </c>
      <c r="L6" s="285"/>
      <c r="M6" s="285"/>
      <c r="N6" s="118">
        <v>1025</v>
      </c>
      <c r="O6" s="120">
        <v>0</v>
      </c>
      <c r="P6" s="116">
        <v>104</v>
      </c>
      <c r="Q6" s="121">
        <v>0</v>
      </c>
      <c r="R6" s="110" t="s">
        <v>197</v>
      </c>
    </row>
    <row r="7" spans="1:18" x14ac:dyDescent="0.35">
      <c r="A7" s="115">
        <v>2</v>
      </c>
      <c r="B7" s="277" t="s">
        <v>296</v>
      </c>
      <c r="C7" s="277"/>
      <c r="D7" s="277"/>
      <c r="E7" s="277"/>
      <c r="F7" s="116">
        <v>1594</v>
      </c>
      <c r="G7" s="285"/>
      <c r="H7" s="285"/>
      <c r="I7" s="118">
        <v>1026</v>
      </c>
      <c r="J7" s="122"/>
      <c r="K7" s="116">
        <v>1595</v>
      </c>
      <c r="L7" s="285"/>
      <c r="M7" s="285"/>
      <c r="N7" s="118">
        <v>1027</v>
      </c>
      <c r="O7" s="120">
        <v>0</v>
      </c>
      <c r="P7" s="116">
        <v>105</v>
      </c>
      <c r="Q7" s="121">
        <v>0</v>
      </c>
      <c r="R7" s="123" t="s">
        <v>197</v>
      </c>
    </row>
    <row r="8" spans="1:18" x14ac:dyDescent="0.35">
      <c r="A8" s="115">
        <v>3</v>
      </c>
      <c r="B8" s="277" t="s">
        <v>297</v>
      </c>
      <c r="C8" s="277"/>
      <c r="D8" s="277"/>
      <c r="E8" s="277"/>
      <c r="F8" s="277"/>
      <c r="G8" s="277"/>
      <c r="H8" s="277"/>
      <c r="I8" s="277"/>
      <c r="J8" s="277"/>
      <c r="K8" s="277"/>
      <c r="L8" s="277"/>
      <c r="M8" s="277"/>
      <c r="N8" s="277"/>
      <c r="O8" s="277"/>
      <c r="P8" s="116">
        <v>106</v>
      </c>
      <c r="Q8" s="121"/>
      <c r="R8" s="123" t="s">
        <v>197</v>
      </c>
    </row>
    <row r="9" spans="1:18" x14ac:dyDescent="0.35">
      <c r="A9" s="115">
        <v>4</v>
      </c>
      <c r="B9" s="282" t="s">
        <v>107</v>
      </c>
      <c r="C9" s="282"/>
      <c r="D9" s="282"/>
      <c r="E9" s="282"/>
      <c r="F9" s="282"/>
      <c r="G9" s="282"/>
      <c r="H9" s="282"/>
      <c r="I9" s="282"/>
      <c r="J9" s="282"/>
      <c r="K9" s="282"/>
      <c r="L9" s="282"/>
      <c r="M9" s="282"/>
      <c r="N9" s="124">
        <v>603</v>
      </c>
      <c r="O9" s="119"/>
      <c r="P9" s="125">
        <v>108</v>
      </c>
      <c r="Q9" s="121"/>
      <c r="R9" s="292" t="s">
        <v>104</v>
      </c>
    </row>
    <row r="10" spans="1:18" x14ac:dyDescent="0.35">
      <c r="A10" s="115"/>
      <c r="B10" s="282" t="s">
        <v>298</v>
      </c>
      <c r="C10" s="282"/>
      <c r="D10" s="282"/>
      <c r="E10" s="282"/>
      <c r="F10" s="282"/>
      <c r="G10" s="282"/>
      <c r="H10" s="282"/>
      <c r="I10" s="282"/>
      <c r="J10" s="282"/>
      <c r="K10" s="282"/>
      <c r="L10" s="282"/>
      <c r="M10" s="282"/>
      <c r="N10" s="124">
        <v>1920</v>
      </c>
      <c r="O10" s="119"/>
      <c r="P10" s="125">
        <v>1921</v>
      </c>
      <c r="Q10" s="121"/>
      <c r="R10" s="293"/>
    </row>
    <row r="11" spans="1:18" x14ac:dyDescent="0.35">
      <c r="A11" s="115"/>
      <c r="B11" s="282" t="s">
        <v>299</v>
      </c>
      <c r="C11" s="282"/>
      <c r="D11" s="282"/>
      <c r="E11" s="282"/>
      <c r="F11" s="282"/>
      <c r="G11" s="282"/>
      <c r="H11" s="282"/>
      <c r="I11" s="282"/>
      <c r="J11" s="282"/>
      <c r="K11" s="282"/>
      <c r="L11" s="282"/>
      <c r="M11" s="282"/>
      <c r="N11" s="124">
        <v>1922</v>
      </c>
      <c r="O11" s="119"/>
      <c r="P11" s="125">
        <v>1923</v>
      </c>
      <c r="Q11" s="121"/>
      <c r="R11" s="294"/>
    </row>
    <row r="12" spans="1:18" x14ac:dyDescent="0.35">
      <c r="A12" s="295">
        <v>5</v>
      </c>
      <c r="B12" s="296" t="s">
        <v>300</v>
      </c>
      <c r="C12" s="296"/>
      <c r="D12" s="296"/>
      <c r="E12" s="296"/>
      <c r="F12" s="116">
        <v>1721</v>
      </c>
      <c r="G12" s="297"/>
      <c r="H12" s="297"/>
      <c r="I12" s="118">
        <v>1722</v>
      </c>
      <c r="J12" s="126"/>
      <c r="K12" s="116">
        <v>1596</v>
      </c>
      <c r="L12" s="297"/>
      <c r="M12" s="297"/>
      <c r="N12" s="127">
        <v>954</v>
      </c>
      <c r="O12" s="119"/>
      <c r="P12" s="116">
        <v>955</v>
      </c>
      <c r="Q12" s="121"/>
      <c r="R12" s="298" t="s">
        <v>197</v>
      </c>
    </row>
    <row r="13" spans="1:18" x14ac:dyDescent="0.35">
      <c r="A13" s="295"/>
      <c r="B13" s="302" t="s">
        <v>301</v>
      </c>
      <c r="C13" s="303"/>
      <c r="D13" s="303"/>
      <c r="E13" s="303"/>
      <c r="F13" s="303"/>
      <c r="G13" s="303"/>
      <c r="H13" s="303"/>
      <c r="I13" s="303"/>
      <c r="J13" s="303"/>
      <c r="K13" s="128">
        <v>1917</v>
      </c>
      <c r="L13" s="304">
        <v>0</v>
      </c>
      <c r="M13" s="305"/>
      <c r="N13" s="127">
        <v>1848</v>
      </c>
      <c r="O13" s="119">
        <v>0</v>
      </c>
      <c r="P13" s="116">
        <v>1849</v>
      </c>
      <c r="Q13" s="121"/>
      <c r="R13" s="299"/>
    </row>
    <row r="14" spans="1:18" x14ac:dyDescent="0.35">
      <c r="A14" s="295"/>
      <c r="B14" s="301" t="s">
        <v>108</v>
      </c>
      <c r="C14" s="301"/>
      <c r="D14" s="301"/>
      <c r="E14" s="301"/>
      <c r="F14" s="301"/>
      <c r="G14" s="301"/>
      <c r="H14" s="301"/>
      <c r="I14" s="301"/>
      <c r="J14" s="301"/>
      <c r="K14" s="127">
        <v>1850</v>
      </c>
      <c r="L14" s="297"/>
      <c r="M14" s="297"/>
      <c r="N14" s="129">
        <v>1851</v>
      </c>
      <c r="O14" s="119"/>
      <c r="P14" s="127">
        <v>1852</v>
      </c>
      <c r="Q14" s="121"/>
      <c r="R14" s="299"/>
    </row>
    <row r="15" spans="1:18" x14ac:dyDescent="0.35">
      <c r="A15" s="295"/>
      <c r="B15" s="306" t="s">
        <v>109</v>
      </c>
      <c r="C15" s="306"/>
      <c r="D15" s="306"/>
      <c r="E15" s="306"/>
      <c r="F15" s="127">
        <v>1853</v>
      </c>
      <c r="G15" s="297"/>
      <c r="H15" s="297"/>
      <c r="I15" s="130">
        <v>1854</v>
      </c>
      <c r="J15" s="126"/>
      <c r="K15" s="127">
        <v>1855</v>
      </c>
      <c r="L15" s="297"/>
      <c r="M15" s="297"/>
      <c r="N15" s="127">
        <v>1856</v>
      </c>
      <c r="O15" s="119"/>
      <c r="P15" s="127">
        <v>1857</v>
      </c>
      <c r="Q15" s="121"/>
      <c r="R15" s="299"/>
    </row>
    <row r="16" spans="1:18" x14ac:dyDescent="0.35">
      <c r="A16" s="295"/>
      <c r="B16" s="277" t="s">
        <v>110</v>
      </c>
      <c r="C16" s="277"/>
      <c r="D16" s="277"/>
      <c r="E16" s="277"/>
      <c r="F16" s="116">
        <v>1858</v>
      </c>
      <c r="G16" s="285"/>
      <c r="H16" s="285"/>
      <c r="I16" s="118">
        <v>1859</v>
      </c>
      <c r="J16" s="119"/>
      <c r="K16" s="116">
        <v>1860</v>
      </c>
      <c r="L16" s="285"/>
      <c r="M16" s="285"/>
      <c r="N16" s="127">
        <v>1861</v>
      </c>
      <c r="O16" s="119"/>
      <c r="P16" s="116">
        <v>1862</v>
      </c>
      <c r="Q16" s="121"/>
      <c r="R16" s="299"/>
    </row>
    <row r="17" spans="1:18" x14ac:dyDescent="0.35">
      <c r="A17" s="295"/>
      <c r="B17" s="301" t="s">
        <v>111</v>
      </c>
      <c r="C17" s="301"/>
      <c r="D17" s="301"/>
      <c r="E17" s="301"/>
      <c r="F17" s="301"/>
      <c r="G17" s="301"/>
      <c r="H17" s="301"/>
      <c r="I17" s="301"/>
      <c r="J17" s="301"/>
      <c r="K17" s="301"/>
      <c r="L17" s="301"/>
      <c r="M17" s="301"/>
      <c r="N17" s="127">
        <v>1872</v>
      </c>
      <c r="O17" s="119"/>
      <c r="P17" s="116">
        <v>1873</v>
      </c>
      <c r="Q17" s="121"/>
      <c r="R17" s="299"/>
    </row>
    <row r="18" spans="1:18" x14ac:dyDescent="0.35">
      <c r="A18" s="295"/>
      <c r="B18" s="301" t="s">
        <v>112</v>
      </c>
      <c r="C18" s="301"/>
      <c r="D18" s="301"/>
      <c r="E18" s="301"/>
      <c r="F18" s="301"/>
      <c r="G18" s="301"/>
      <c r="H18" s="301"/>
      <c r="I18" s="301"/>
      <c r="J18" s="301"/>
      <c r="K18" s="116">
        <v>1863</v>
      </c>
      <c r="L18" s="285"/>
      <c r="M18" s="285"/>
      <c r="N18" s="127">
        <v>1864</v>
      </c>
      <c r="O18" s="119"/>
      <c r="P18" s="116">
        <v>1865</v>
      </c>
      <c r="Q18" s="121"/>
      <c r="R18" s="300"/>
    </row>
    <row r="19" spans="1:18" x14ac:dyDescent="0.35">
      <c r="A19" s="115">
        <v>6</v>
      </c>
      <c r="B19" s="307" t="s">
        <v>113</v>
      </c>
      <c r="C19" s="308"/>
      <c r="D19" s="308"/>
      <c r="E19" s="308"/>
      <c r="F19" s="147">
        <v>1597</v>
      </c>
      <c r="G19" s="309"/>
      <c r="H19" s="309"/>
      <c r="I19" s="148">
        <v>1598</v>
      </c>
      <c r="J19" s="149"/>
      <c r="K19" s="147">
        <v>1599</v>
      </c>
      <c r="L19" s="309"/>
      <c r="M19" s="309"/>
      <c r="N19" s="148">
        <v>1631</v>
      </c>
      <c r="O19" s="149"/>
      <c r="P19" s="147">
        <v>1632</v>
      </c>
      <c r="Q19" s="150">
        <f>+Tributación!C21</f>
        <v>83646968</v>
      </c>
      <c r="R19" s="123" t="s">
        <v>197</v>
      </c>
    </row>
    <row r="20" spans="1:18" x14ac:dyDescent="0.35">
      <c r="A20" s="115">
        <v>7</v>
      </c>
      <c r="B20" s="310" t="s">
        <v>114</v>
      </c>
      <c r="C20" s="310"/>
      <c r="D20" s="310"/>
      <c r="E20" s="310"/>
      <c r="F20" s="310"/>
      <c r="G20" s="310"/>
      <c r="H20" s="310"/>
      <c r="I20" s="310"/>
      <c r="J20" s="310"/>
      <c r="K20" s="310"/>
      <c r="L20" s="310"/>
      <c r="M20" s="310"/>
      <c r="N20" s="310"/>
      <c r="O20" s="310"/>
      <c r="P20" s="116">
        <v>110</v>
      </c>
      <c r="Q20" s="121"/>
      <c r="R20" s="123" t="s">
        <v>197</v>
      </c>
    </row>
    <row r="21" spans="1:18" x14ac:dyDescent="0.35">
      <c r="A21" s="295">
        <v>8</v>
      </c>
      <c r="B21" s="301" t="s">
        <v>302</v>
      </c>
      <c r="C21" s="301"/>
      <c r="D21" s="301"/>
      <c r="E21" s="301"/>
      <c r="F21" s="301"/>
      <c r="G21" s="301"/>
      <c r="H21" s="301"/>
      <c r="I21" s="301"/>
      <c r="J21" s="301"/>
      <c r="K21" s="301"/>
      <c r="L21" s="301"/>
      <c r="M21" s="301"/>
      <c r="N21" s="118">
        <v>605</v>
      </c>
      <c r="O21" s="117"/>
      <c r="P21" s="116">
        <v>155</v>
      </c>
      <c r="Q21" s="121"/>
      <c r="R21" s="123" t="s">
        <v>197</v>
      </c>
    </row>
    <row r="22" spans="1:18" x14ac:dyDescent="0.35">
      <c r="A22" s="295"/>
      <c r="B22" s="301" t="s">
        <v>115</v>
      </c>
      <c r="C22" s="301"/>
      <c r="D22" s="301"/>
      <c r="E22" s="301"/>
      <c r="F22" s="301"/>
      <c r="G22" s="301"/>
      <c r="H22" s="301"/>
      <c r="I22" s="301"/>
      <c r="J22" s="301"/>
      <c r="K22" s="301"/>
      <c r="L22" s="301"/>
      <c r="M22" s="301"/>
      <c r="N22" s="118">
        <v>1866</v>
      </c>
      <c r="O22" s="117"/>
      <c r="P22" s="116">
        <v>1867</v>
      </c>
      <c r="Q22" s="121"/>
      <c r="R22" s="123" t="s">
        <v>197</v>
      </c>
    </row>
    <row r="23" spans="1:18" x14ac:dyDescent="0.35">
      <c r="A23" s="295"/>
      <c r="B23" s="301" t="s">
        <v>303</v>
      </c>
      <c r="C23" s="301"/>
      <c r="D23" s="301"/>
      <c r="E23" s="301"/>
      <c r="F23" s="301"/>
      <c r="G23" s="301"/>
      <c r="H23" s="301"/>
      <c r="I23" s="301"/>
      <c r="J23" s="301"/>
      <c r="K23" s="301"/>
      <c r="L23" s="301"/>
      <c r="M23" s="301"/>
      <c r="N23" s="118">
        <v>1868</v>
      </c>
      <c r="O23" s="117"/>
      <c r="P23" s="116">
        <v>1869</v>
      </c>
      <c r="Q23" s="121"/>
      <c r="R23" s="123" t="s">
        <v>197</v>
      </c>
    </row>
    <row r="24" spans="1:18" x14ac:dyDescent="0.35">
      <c r="A24" s="295"/>
      <c r="B24" s="301" t="s">
        <v>116</v>
      </c>
      <c r="C24" s="301"/>
      <c r="D24" s="301"/>
      <c r="E24" s="301"/>
      <c r="F24" s="301"/>
      <c r="G24" s="301"/>
      <c r="H24" s="301"/>
      <c r="I24" s="301"/>
      <c r="J24" s="301"/>
      <c r="K24" s="301"/>
      <c r="L24" s="301"/>
      <c r="M24" s="301"/>
      <c r="N24" s="301"/>
      <c r="O24" s="301"/>
      <c r="P24" s="116">
        <v>1871</v>
      </c>
      <c r="Q24" s="121"/>
      <c r="R24" s="123" t="s">
        <v>197</v>
      </c>
    </row>
    <row r="25" spans="1:18" x14ac:dyDescent="0.35">
      <c r="A25" s="295">
        <v>9</v>
      </c>
      <c r="B25" s="301" t="s">
        <v>117</v>
      </c>
      <c r="C25" s="301"/>
      <c r="D25" s="301"/>
      <c r="E25" s="301"/>
      <c r="F25" s="116">
        <v>1633</v>
      </c>
      <c r="G25" s="285"/>
      <c r="H25" s="285"/>
      <c r="I25" s="118">
        <v>1105</v>
      </c>
      <c r="J25" s="131"/>
      <c r="K25" s="116">
        <v>1634</v>
      </c>
      <c r="L25" s="285"/>
      <c r="M25" s="285"/>
      <c r="N25" s="118">
        <v>606</v>
      </c>
      <c r="O25" s="117"/>
      <c r="P25" s="116">
        <v>152</v>
      </c>
      <c r="Q25" s="121"/>
      <c r="R25" s="123" t="s">
        <v>197</v>
      </c>
    </row>
    <row r="26" spans="1:18" x14ac:dyDescent="0.35">
      <c r="A26" s="295"/>
      <c r="B26" s="301" t="s">
        <v>304</v>
      </c>
      <c r="C26" s="301"/>
      <c r="D26" s="301"/>
      <c r="E26" s="301"/>
      <c r="F26" s="116">
        <v>1874</v>
      </c>
      <c r="G26" s="285"/>
      <c r="H26" s="285"/>
      <c r="I26" s="118">
        <v>1875</v>
      </c>
      <c r="J26" s="131"/>
      <c r="K26" s="116">
        <v>1876</v>
      </c>
      <c r="L26" s="285"/>
      <c r="M26" s="285"/>
      <c r="N26" s="118">
        <v>1877</v>
      </c>
      <c r="O26" s="117"/>
      <c r="P26" s="116">
        <v>1878</v>
      </c>
      <c r="Q26" s="121"/>
      <c r="R26" s="123" t="s">
        <v>197</v>
      </c>
    </row>
    <row r="27" spans="1:18" x14ac:dyDescent="0.35">
      <c r="A27" s="295"/>
      <c r="B27" s="301" t="s">
        <v>118</v>
      </c>
      <c r="C27" s="301"/>
      <c r="D27" s="301"/>
      <c r="E27" s="301"/>
      <c r="F27" s="116">
        <v>1879</v>
      </c>
      <c r="G27" s="285"/>
      <c r="H27" s="285"/>
      <c r="I27" s="118">
        <v>1880</v>
      </c>
      <c r="J27" s="131"/>
      <c r="K27" s="116">
        <v>1881</v>
      </c>
      <c r="L27" s="285"/>
      <c r="M27" s="285"/>
      <c r="N27" s="118">
        <v>1882</v>
      </c>
      <c r="O27" s="117"/>
      <c r="P27" s="116">
        <v>1883</v>
      </c>
      <c r="Q27" s="121"/>
      <c r="R27" s="123" t="s">
        <v>197</v>
      </c>
    </row>
    <row r="28" spans="1:18" x14ac:dyDescent="0.35">
      <c r="A28" s="295"/>
      <c r="B28" s="301" t="s">
        <v>305</v>
      </c>
      <c r="C28" s="301"/>
      <c r="D28" s="301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116">
        <v>1884</v>
      </c>
      <c r="Q28" s="121"/>
      <c r="R28" s="123" t="s">
        <v>197</v>
      </c>
    </row>
    <row r="29" spans="1:18" x14ac:dyDescent="0.35">
      <c r="A29" s="295"/>
      <c r="B29" s="301" t="s">
        <v>306</v>
      </c>
      <c r="C29" s="301"/>
      <c r="D29" s="301"/>
      <c r="E29" s="301"/>
      <c r="F29" s="116">
        <v>1885</v>
      </c>
      <c r="G29" s="285"/>
      <c r="H29" s="285"/>
      <c r="I29" s="118">
        <v>1886</v>
      </c>
      <c r="J29" s="131"/>
      <c r="K29" s="116">
        <v>1887</v>
      </c>
      <c r="L29" s="285"/>
      <c r="M29" s="285"/>
      <c r="N29" s="118">
        <v>1888</v>
      </c>
      <c r="O29" s="117"/>
      <c r="P29" s="116">
        <v>1889</v>
      </c>
      <c r="Q29" s="121"/>
      <c r="R29" s="123" t="s">
        <v>197</v>
      </c>
    </row>
    <row r="30" spans="1:18" x14ac:dyDescent="0.35">
      <c r="A30" s="115">
        <v>10</v>
      </c>
      <c r="B30" s="301" t="s">
        <v>119</v>
      </c>
      <c r="C30" s="301"/>
      <c r="D30" s="301"/>
      <c r="E30" s="301"/>
      <c r="F30" s="301"/>
      <c r="G30" s="301"/>
      <c r="H30" s="301"/>
      <c r="I30" s="301"/>
      <c r="J30" s="301"/>
      <c r="K30" s="116">
        <v>1635</v>
      </c>
      <c r="L30" s="285"/>
      <c r="M30" s="285"/>
      <c r="N30" s="118">
        <v>1031</v>
      </c>
      <c r="O30" s="117"/>
      <c r="P30" s="116">
        <v>1032</v>
      </c>
      <c r="Q30" s="121"/>
      <c r="R30" s="123" t="s">
        <v>197</v>
      </c>
    </row>
    <row r="31" spans="1:18" x14ac:dyDescent="0.35">
      <c r="A31" s="115">
        <v>11</v>
      </c>
      <c r="B31" s="301" t="s">
        <v>307</v>
      </c>
      <c r="C31" s="301"/>
      <c r="D31" s="301"/>
      <c r="E31" s="301"/>
      <c r="F31" s="301"/>
      <c r="G31" s="301"/>
      <c r="H31" s="301"/>
      <c r="I31" s="301"/>
      <c r="J31" s="301"/>
      <c r="K31" s="301"/>
      <c r="L31" s="301"/>
      <c r="M31" s="301"/>
      <c r="N31" s="118">
        <v>1890</v>
      </c>
      <c r="O31" s="117"/>
      <c r="P31" s="116">
        <v>1891</v>
      </c>
      <c r="Q31" s="121"/>
      <c r="R31" s="123" t="s">
        <v>197</v>
      </c>
    </row>
    <row r="32" spans="1:18" x14ac:dyDescent="0.35">
      <c r="A32" s="115">
        <v>12</v>
      </c>
      <c r="B32" s="301" t="s">
        <v>120</v>
      </c>
      <c r="C32" s="301"/>
      <c r="D32" s="301"/>
      <c r="E32" s="301"/>
      <c r="F32" s="301"/>
      <c r="G32" s="301"/>
      <c r="H32" s="301"/>
      <c r="I32" s="301"/>
      <c r="J32" s="301"/>
      <c r="K32" s="301"/>
      <c r="L32" s="301"/>
      <c r="M32" s="301"/>
      <c r="N32" s="118">
        <v>1914</v>
      </c>
      <c r="O32" s="117"/>
      <c r="P32" s="116">
        <v>1104</v>
      </c>
      <c r="Q32" s="121"/>
      <c r="R32" s="123" t="s">
        <v>197</v>
      </c>
    </row>
    <row r="33" spans="1:18" x14ac:dyDescent="0.35">
      <c r="A33" s="115">
        <v>13</v>
      </c>
      <c r="B33" s="301" t="s">
        <v>121</v>
      </c>
      <c r="C33" s="301"/>
      <c r="D33" s="127">
        <v>1098</v>
      </c>
      <c r="E33" s="132">
        <v>0</v>
      </c>
      <c r="F33" s="310" t="s">
        <v>308</v>
      </c>
      <c r="G33" s="310"/>
      <c r="H33" s="310"/>
      <c r="I33" s="310"/>
      <c r="J33" s="310"/>
      <c r="K33" s="116">
        <v>1030</v>
      </c>
      <c r="L33" s="317"/>
      <c r="M33" s="317"/>
      <c r="N33" s="317"/>
      <c r="O33" s="317"/>
      <c r="P33" s="116">
        <v>161</v>
      </c>
      <c r="Q33" s="121"/>
      <c r="R33" s="123" t="s">
        <v>197</v>
      </c>
    </row>
    <row r="34" spans="1:18" x14ac:dyDescent="0.35">
      <c r="A34" s="115">
        <v>14</v>
      </c>
      <c r="B34" s="301" t="s">
        <v>122</v>
      </c>
      <c r="C34" s="301"/>
      <c r="D34" s="127">
        <v>159</v>
      </c>
      <c r="E34" s="121">
        <f>+G6+G7+J6+J7+L6+L7+O6+O7</f>
        <v>0</v>
      </c>
      <c r="F34" s="310" t="s">
        <v>309</v>
      </c>
      <c r="G34" s="310"/>
      <c r="H34" s="310"/>
      <c r="I34" s="310"/>
      <c r="J34" s="310"/>
      <c r="K34" s="116">
        <v>748</v>
      </c>
      <c r="L34" s="317"/>
      <c r="M34" s="317"/>
      <c r="N34" s="317"/>
      <c r="O34" s="317"/>
      <c r="P34" s="116">
        <v>749</v>
      </c>
      <c r="Q34" s="121">
        <f>+E34</f>
        <v>0</v>
      </c>
      <c r="R34" s="123" t="s">
        <v>197</v>
      </c>
    </row>
    <row r="35" spans="1:18" x14ac:dyDescent="0.35">
      <c r="A35" s="311" t="s">
        <v>310</v>
      </c>
      <c r="B35" s="312"/>
      <c r="C35" s="312"/>
      <c r="D35" s="312"/>
      <c r="E35" s="312"/>
      <c r="F35" s="312"/>
      <c r="G35" s="312"/>
      <c r="H35" s="312"/>
      <c r="I35" s="312"/>
      <c r="J35" s="312"/>
      <c r="K35" s="312"/>
      <c r="L35" s="312"/>
      <c r="M35" s="312"/>
      <c r="N35" s="312"/>
      <c r="O35" s="312"/>
      <c r="P35" s="312"/>
      <c r="Q35" s="312"/>
      <c r="R35" s="313"/>
    </row>
    <row r="36" spans="1:18" x14ac:dyDescent="0.35">
      <c r="A36" s="253" t="s">
        <v>311</v>
      </c>
      <c r="B36" s="253"/>
      <c r="C36" s="253"/>
      <c r="D36" s="253"/>
      <c r="E36" s="253"/>
      <c r="F36" s="253"/>
      <c r="G36" s="253"/>
      <c r="H36" s="253"/>
      <c r="I36" s="253"/>
      <c r="J36" s="253"/>
      <c r="K36" s="253"/>
      <c r="L36" s="253"/>
      <c r="M36" s="253"/>
      <c r="N36" s="253"/>
      <c r="O36" s="253"/>
      <c r="P36" s="253"/>
      <c r="Q36" s="253"/>
      <c r="R36" s="253"/>
    </row>
    <row r="37" spans="1:18" x14ac:dyDescent="0.35">
      <c r="A37" s="71">
        <v>15</v>
      </c>
      <c r="B37" s="314" t="s">
        <v>124</v>
      </c>
      <c r="C37" s="315"/>
      <c r="D37" s="315"/>
      <c r="E37" s="315"/>
      <c r="F37" s="315"/>
      <c r="G37" s="315"/>
      <c r="H37" s="315"/>
      <c r="I37" s="315"/>
      <c r="J37" s="315"/>
      <c r="K37" s="315"/>
      <c r="L37" s="315"/>
      <c r="M37" s="315"/>
      <c r="N37" s="315"/>
      <c r="O37" s="315"/>
      <c r="P37" s="80">
        <v>166</v>
      </c>
      <c r="Q37" s="121"/>
      <c r="R37" s="102" t="s">
        <v>226</v>
      </c>
    </row>
    <row r="38" spans="1:18" x14ac:dyDescent="0.35">
      <c r="A38" s="71">
        <v>16</v>
      </c>
      <c r="B38" s="316" t="s">
        <v>312</v>
      </c>
      <c r="C38" s="316"/>
      <c r="D38" s="316"/>
      <c r="E38" s="316"/>
      <c r="F38" s="316"/>
      <c r="G38" s="316"/>
      <c r="H38" s="316"/>
      <c r="I38" s="316"/>
      <c r="J38" s="316"/>
      <c r="K38" s="316"/>
      <c r="L38" s="316"/>
      <c r="M38" s="316"/>
      <c r="N38" s="316"/>
      <c r="O38" s="316"/>
      <c r="P38" s="80">
        <v>907</v>
      </c>
      <c r="Q38" s="121"/>
      <c r="R38" s="102" t="s">
        <v>226</v>
      </c>
    </row>
    <row r="39" spans="1:18" x14ac:dyDescent="0.35">
      <c r="A39" s="71">
        <v>17</v>
      </c>
      <c r="B39" s="316" t="s">
        <v>125</v>
      </c>
      <c r="C39" s="316"/>
      <c r="D39" s="316"/>
      <c r="E39" s="316"/>
      <c r="F39" s="316"/>
      <c r="G39" s="316"/>
      <c r="H39" s="316"/>
      <c r="I39" s="316"/>
      <c r="J39" s="316"/>
      <c r="K39" s="316"/>
      <c r="L39" s="316"/>
      <c r="M39" s="316"/>
      <c r="N39" s="316"/>
      <c r="O39" s="316"/>
      <c r="P39" s="80">
        <v>169</v>
      </c>
      <c r="Q39" s="121"/>
      <c r="R39" s="102" t="s">
        <v>226</v>
      </c>
    </row>
    <row r="40" spans="1:18" x14ac:dyDescent="0.35">
      <c r="A40" s="71">
        <v>18</v>
      </c>
      <c r="B40" s="316" t="s">
        <v>313</v>
      </c>
      <c r="C40" s="316"/>
      <c r="D40" s="316"/>
      <c r="E40" s="316"/>
      <c r="F40" s="316"/>
      <c r="G40" s="316"/>
      <c r="H40" s="316"/>
      <c r="I40" s="316"/>
      <c r="J40" s="316"/>
      <c r="K40" s="316"/>
      <c r="L40" s="316"/>
      <c r="M40" s="316"/>
      <c r="N40" s="316"/>
      <c r="O40" s="316"/>
      <c r="P40" s="80">
        <v>1833</v>
      </c>
      <c r="Q40" s="121"/>
      <c r="R40" s="102" t="s">
        <v>226</v>
      </c>
    </row>
    <row r="41" spans="1:18" x14ac:dyDescent="0.35">
      <c r="A41" s="71">
        <v>19</v>
      </c>
      <c r="B41" s="316" t="s">
        <v>126</v>
      </c>
      <c r="C41" s="316"/>
      <c r="D41" s="316"/>
      <c r="E41" s="316"/>
      <c r="F41" s="316"/>
      <c r="G41" s="316"/>
      <c r="H41" s="316"/>
      <c r="I41" s="316"/>
      <c r="J41" s="316"/>
      <c r="K41" s="316"/>
      <c r="L41" s="316"/>
      <c r="M41" s="316"/>
      <c r="N41" s="316"/>
      <c r="O41" s="316"/>
      <c r="P41" s="80">
        <v>158</v>
      </c>
      <c r="Q41" s="121">
        <f>SUM(Q6:Q8)+SUM(Q9)+SUM(Q12)+SUM(Q19:Q34)+SUM(Q37:Q40)</f>
        <v>83646968</v>
      </c>
      <c r="R41" s="102" t="s">
        <v>264</v>
      </c>
    </row>
    <row r="42" spans="1:18" x14ac:dyDescent="0.35">
      <c r="A42" s="71">
        <v>20</v>
      </c>
      <c r="B42" s="316" t="s">
        <v>127</v>
      </c>
      <c r="C42" s="316"/>
      <c r="D42" s="316"/>
      <c r="E42" s="316"/>
      <c r="F42" s="316"/>
      <c r="G42" s="316"/>
      <c r="H42" s="316"/>
      <c r="I42" s="316"/>
      <c r="J42" s="316"/>
      <c r="K42" s="316"/>
      <c r="L42" s="316"/>
      <c r="M42" s="316"/>
      <c r="N42" s="316"/>
      <c r="O42" s="316"/>
      <c r="P42" s="80">
        <v>111</v>
      </c>
      <c r="Q42" s="121"/>
      <c r="R42" s="102" t="s">
        <v>226</v>
      </c>
    </row>
    <row r="43" spans="1:18" x14ac:dyDescent="0.35">
      <c r="A43" s="71">
        <v>21</v>
      </c>
      <c r="B43" s="182" t="s">
        <v>314</v>
      </c>
      <c r="C43" s="182"/>
      <c r="D43" s="80">
        <v>750</v>
      </c>
      <c r="E43" s="133"/>
      <c r="F43" s="183" t="s">
        <v>315</v>
      </c>
      <c r="G43" s="183"/>
      <c r="H43" s="183"/>
      <c r="I43" s="183"/>
      <c r="J43" s="183"/>
      <c r="K43" s="80">
        <v>740</v>
      </c>
      <c r="L43" s="325"/>
      <c r="M43" s="325"/>
      <c r="N43" s="325"/>
      <c r="O43" s="325"/>
      <c r="P43" s="80">
        <v>751</v>
      </c>
      <c r="Q43" s="121"/>
      <c r="R43" s="102" t="s">
        <v>226</v>
      </c>
    </row>
    <row r="44" spans="1:18" x14ac:dyDescent="0.35">
      <c r="A44" s="71">
        <v>22</v>
      </c>
      <c r="B44" s="179" t="s">
        <v>128</v>
      </c>
      <c r="C44" s="179"/>
      <c r="D44" s="179"/>
      <c r="E44" s="179"/>
      <c r="F44" s="179"/>
      <c r="G44" s="179"/>
      <c r="H44" s="179"/>
      <c r="I44" s="179"/>
      <c r="J44" s="179"/>
      <c r="K44" s="179"/>
      <c r="L44" s="179"/>
      <c r="M44" s="179"/>
      <c r="N44" s="179"/>
      <c r="O44" s="179"/>
      <c r="P44" s="80">
        <v>822</v>
      </c>
      <c r="Q44" s="121"/>
      <c r="R44" s="102" t="s">
        <v>226</v>
      </c>
    </row>
    <row r="45" spans="1:18" x14ac:dyDescent="0.35">
      <c r="A45" s="71">
        <v>23</v>
      </c>
      <c r="B45" s="179" t="s">
        <v>129</v>
      </c>
      <c r="C45" s="182"/>
      <c r="D45" s="182"/>
      <c r="E45" s="182"/>
      <c r="F45" s="182"/>
      <c r="G45" s="182"/>
      <c r="H45" s="182"/>
      <c r="I45" s="182"/>
      <c r="J45" s="182"/>
      <c r="K45" s="182"/>
      <c r="L45" s="182"/>
      <c r="M45" s="182"/>
      <c r="N45" s="182"/>
      <c r="O45" s="182"/>
      <c r="P45" s="80">
        <v>765</v>
      </c>
      <c r="Q45" s="121"/>
      <c r="R45" s="102" t="s">
        <v>226</v>
      </c>
    </row>
    <row r="46" spans="1:18" x14ac:dyDescent="0.35">
      <c r="A46" s="318" t="s">
        <v>123</v>
      </c>
      <c r="B46" s="319"/>
      <c r="C46" s="319"/>
      <c r="D46" s="319"/>
      <c r="E46" s="319"/>
      <c r="F46" s="319"/>
      <c r="G46" s="319"/>
      <c r="H46" s="319"/>
      <c r="I46" s="319"/>
      <c r="J46" s="319"/>
      <c r="K46" s="319"/>
      <c r="L46" s="319"/>
      <c r="M46" s="319"/>
      <c r="N46" s="319"/>
      <c r="O46" s="319"/>
      <c r="P46" s="319"/>
      <c r="Q46" s="319"/>
      <c r="R46" s="320"/>
    </row>
    <row r="47" spans="1:18" x14ac:dyDescent="0.35">
      <c r="A47" s="321" t="s">
        <v>130</v>
      </c>
      <c r="B47" s="321"/>
      <c r="C47" s="321"/>
      <c r="D47" s="321"/>
      <c r="E47" s="321"/>
      <c r="F47" s="321"/>
      <c r="G47" s="321"/>
      <c r="H47" s="321"/>
      <c r="I47" s="321"/>
      <c r="J47" s="321"/>
      <c r="K47" s="321"/>
      <c r="L47" s="321"/>
      <c r="M47" s="321"/>
      <c r="N47" s="321"/>
      <c r="O47" s="321"/>
      <c r="P47" s="321"/>
      <c r="Q47" s="321"/>
      <c r="R47" s="321"/>
    </row>
    <row r="48" spans="1:18" x14ac:dyDescent="0.35">
      <c r="A48" s="71">
        <v>24</v>
      </c>
      <c r="B48" s="182" t="s">
        <v>131</v>
      </c>
      <c r="C48" s="182"/>
      <c r="D48" s="182"/>
      <c r="E48" s="182"/>
      <c r="F48" s="182"/>
      <c r="G48" s="182"/>
      <c r="H48" s="182"/>
      <c r="I48" s="182"/>
      <c r="J48" s="182"/>
      <c r="K48" s="182"/>
      <c r="L48" s="182"/>
      <c r="M48" s="182"/>
      <c r="N48" s="182"/>
      <c r="O48" s="182"/>
      <c r="P48" s="80">
        <v>170</v>
      </c>
      <c r="Q48" s="134">
        <f>MAX(+Q41-SUM(Q42:Q45),0)</f>
        <v>83646968</v>
      </c>
      <c r="R48" s="102" t="s">
        <v>264</v>
      </c>
    </row>
    <row r="49" spans="1:18" x14ac:dyDescent="0.35">
      <c r="A49" s="318"/>
      <c r="B49" s="319"/>
      <c r="C49" s="319"/>
      <c r="D49" s="319"/>
      <c r="E49" s="319"/>
      <c r="F49" s="319"/>
      <c r="G49" s="319"/>
      <c r="H49" s="319"/>
      <c r="I49" s="319"/>
      <c r="J49" s="319"/>
      <c r="K49" s="319"/>
      <c r="L49" s="319"/>
      <c r="M49" s="319"/>
      <c r="N49" s="319"/>
      <c r="O49" s="319"/>
      <c r="P49" s="319"/>
      <c r="Q49" s="319"/>
      <c r="R49" s="320"/>
    </row>
    <row r="50" spans="1:18" x14ac:dyDescent="0.35">
      <c r="A50" s="322" t="s">
        <v>316</v>
      </c>
      <c r="B50" s="323"/>
      <c r="C50" s="323"/>
      <c r="D50" s="323"/>
      <c r="E50" s="323"/>
      <c r="F50" s="323"/>
      <c r="G50" s="323"/>
      <c r="H50" s="323"/>
      <c r="I50" s="323"/>
      <c r="J50" s="323"/>
      <c r="K50" s="323"/>
      <c r="L50" s="323"/>
      <c r="M50" s="323"/>
      <c r="N50" s="323"/>
      <c r="O50" s="323"/>
      <c r="P50" s="323"/>
      <c r="Q50" s="323"/>
      <c r="R50" s="324"/>
    </row>
    <row r="51" spans="1:18" x14ac:dyDescent="0.35">
      <c r="A51" s="71">
        <v>25</v>
      </c>
      <c r="B51" s="182" t="s">
        <v>317</v>
      </c>
      <c r="C51" s="182"/>
      <c r="D51" s="182"/>
      <c r="E51" s="182"/>
      <c r="F51" s="182"/>
      <c r="G51" s="182"/>
      <c r="H51" s="182"/>
      <c r="I51" s="182"/>
      <c r="J51" s="182"/>
      <c r="K51" s="182"/>
      <c r="L51" s="182"/>
      <c r="M51" s="182"/>
      <c r="N51" s="182"/>
      <c r="O51" s="182"/>
      <c r="P51" s="80">
        <v>157</v>
      </c>
      <c r="Q51" s="150">
        <f>(Q48*'Tabla IGC'!E10)-'Tabla IGC'!F10</f>
        <v>11054679.872</v>
      </c>
      <c r="R51" s="102" t="s">
        <v>197</v>
      </c>
    </row>
    <row r="52" spans="1:18" x14ac:dyDescent="0.35">
      <c r="A52" s="71">
        <v>26</v>
      </c>
      <c r="B52" s="182" t="s">
        <v>318</v>
      </c>
      <c r="C52" s="182"/>
      <c r="D52" s="182"/>
      <c r="E52" s="182"/>
      <c r="F52" s="182"/>
      <c r="G52" s="182"/>
      <c r="H52" s="182"/>
      <c r="I52" s="182"/>
      <c r="J52" s="182"/>
      <c r="K52" s="182"/>
      <c r="L52" s="182"/>
      <c r="M52" s="182"/>
      <c r="N52" s="182"/>
      <c r="O52" s="182"/>
      <c r="P52" s="80">
        <v>1017</v>
      </c>
      <c r="Q52" s="121"/>
      <c r="R52" s="102" t="s">
        <v>197</v>
      </c>
    </row>
    <row r="53" spans="1:18" x14ac:dyDescent="0.35">
      <c r="A53" s="71">
        <v>27</v>
      </c>
      <c r="B53" s="182" t="s">
        <v>319</v>
      </c>
      <c r="C53" s="182"/>
      <c r="D53" s="182"/>
      <c r="E53" s="182"/>
      <c r="F53" s="182"/>
      <c r="G53" s="182"/>
      <c r="H53" s="182"/>
      <c r="I53" s="182"/>
      <c r="J53" s="182"/>
      <c r="K53" s="182"/>
      <c r="L53" s="182"/>
      <c r="M53" s="182"/>
      <c r="N53" s="182"/>
      <c r="O53" s="182"/>
      <c r="P53" s="80">
        <v>1033</v>
      </c>
      <c r="Q53" s="121"/>
      <c r="R53" s="102" t="s">
        <v>197</v>
      </c>
    </row>
    <row r="54" spans="1:18" x14ac:dyDescent="0.35">
      <c r="A54" s="71">
        <v>28</v>
      </c>
      <c r="B54" s="182" t="s">
        <v>320</v>
      </c>
      <c r="C54" s="182"/>
      <c r="D54" s="182"/>
      <c r="E54" s="182"/>
      <c r="F54" s="182"/>
      <c r="G54" s="182"/>
      <c r="H54" s="182"/>
      <c r="I54" s="182"/>
      <c r="J54" s="182"/>
      <c r="K54" s="182"/>
      <c r="L54" s="182"/>
      <c r="M54" s="182"/>
      <c r="N54" s="182"/>
      <c r="O54" s="182"/>
      <c r="P54" s="80">
        <v>201</v>
      </c>
      <c r="Q54" s="121"/>
      <c r="R54" s="102" t="s">
        <v>197</v>
      </c>
    </row>
    <row r="55" spans="1:18" x14ac:dyDescent="0.35">
      <c r="A55" s="71">
        <v>29</v>
      </c>
      <c r="B55" s="182" t="s">
        <v>321</v>
      </c>
      <c r="C55" s="182"/>
      <c r="D55" s="182"/>
      <c r="E55" s="182"/>
      <c r="F55" s="182"/>
      <c r="G55" s="182"/>
      <c r="H55" s="182"/>
      <c r="I55" s="182"/>
      <c r="J55" s="182"/>
      <c r="K55" s="182"/>
      <c r="L55" s="182"/>
      <c r="M55" s="182"/>
      <c r="N55" s="182"/>
      <c r="O55" s="182"/>
      <c r="P55" s="80">
        <v>1035</v>
      </c>
      <c r="Q55" s="121">
        <f>+O6*0.35</f>
        <v>0</v>
      </c>
      <c r="R55" s="102" t="s">
        <v>197</v>
      </c>
    </row>
    <row r="56" spans="1:18" x14ac:dyDescent="0.35">
      <c r="A56" s="71">
        <v>30</v>
      </c>
      <c r="B56" s="182" t="s">
        <v>322</v>
      </c>
      <c r="C56" s="182"/>
      <c r="D56" s="182"/>
      <c r="E56" s="182"/>
      <c r="F56" s="182"/>
      <c r="G56" s="182"/>
      <c r="H56" s="182"/>
      <c r="I56" s="182"/>
      <c r="J56" s="182"/>
      <c r="K56" s="182"/>
      <c r="L56" s="182"/>
      <c r="M56" s="182"/>
      <c r="N56" s="182"/>
      <c r="O56" s="182"/>
      <c r="P56" s="80">
        <v>910</v>
      </c>
      <c r="Q56" s="121"/>
      <c r="R56" s="102" t="s">
        <v>197</v>
      </c>
    </row>
    <row r="57" spans="1:18" x14ac:dyDescent="0.35">
      <c r="A57" s="326" t="s">
        <v>323</v>
      </c>
      <c r="B57" s="323"/>
      <c r="C57" s="323"/>
      <c r="D57" s="323"/>
      <c r="E57" s="323"/>
      <c r="F57" s="323"/>
      <c r="G57" s="323"/>
      <c r="H57" s="323"/>
      <c r="I57" s="323"/>
      <c r="J57" s="323"/>
      <c r="K57" s="323"/>
      <c r="L57" s="323"/>
      <c r="M57" s="323"/>
      <c r="N57" s="323"/>
      <c r="O57" s="323"/>
      <c r="P57" s="323"/>
      <c r="Q57" s="323"/>
      <c r="R57" s="324"/>
    </row>
    <row r="58" spans="1:18" x14ac:dyDescent="0.35">
      <c r="A58" s="71">
        <v>31</v>
      </c>
      <c r="B58" s="182" t="s">
        <v>324</v>
      </c>
      <c r="C58" s="182"/>
      <c r="D58" s="182"/>
      <c r="E58" s="182"/>
      <c r="F58" s="182"/>
      <c r="G58" s="182"/>
      <c r="H58" s="182"/>
      <c r="I58" s="182"/>
      <c r="J58" s="182"/>
      <c r="K58" s="182"/>
      <c r="L58" s="182"/>
      <c r="M58" s="182"/>
      <c r="N58" s="182"/>
      <c r="O58" s="182"/>
      <c r="P58" s="80">
        <v>1036</v>
      </c>
      <c r="Q58" s="121"/>
      <c r="R58" s="102" t="s">
        <v>226</v>
      </c>
    </row>
    <row r="59" spans="1:18" x14ac:dyDescent="0.35">
      <c r="A59" s="71">
        <v>32</v>
      </c>
      <c r="B59" s="182" t="s">
        <v>325</v>
      </c>
      <c r="C59" s="182"/>
      <c r="D59" s="182"/>
      <c r="E59" s="182"/>
      <c r="F59" s="182"/>
      <c r="G59" s="182"/>
      <c r="H59" s="182"/>
      <c r="I59" s="182"/>
      <c r="J59" s="182"/>
      <c r="K59" s="182"/>
      <c r="L59" s="182"/>
      <c r="M59" s="182"/>
      <c r="N59" s="182"/>
      <c r="O59" s="182"/>
      <c r="P59" s="80">
        <v>1101</v>
      </c>
      <c r="Q59" s="121"/>
      <c r="R59" s="102" t="s">
        <v>226</v>
      </c>
    </row>
    <row r="60" spans="1:18" x14ac:dyDescent="0.35">
      <c r="A60" s="71">
        <v>33</v>
      </c>
      <c r="B60" s="182" t="s">
        <v>326</v>
      </c>
      <c r="C60" s="182"/>
      <c r="D60" s="182"/>
      <c r="E60" s="182"/>
      <c r="F60" s="182"/>
      <c r="G60" s="182"/>
      <c r="H60" s="182"/>
      <c r="I60" s="182"/>
      <c r="J60" s="182"/>
      <c r="K60" s="182"/>
      <c r="L60" s="182"/>
      <c r="M60" s="182"/>
      <c r="N60" s="182"/>
      <c r="O60" s="182"/>
      <c r="P60" s="80">
        <v>135</v>
      </c>
      <c r="Q60" s="121"/>
      <c r="R60" s="102" t="s">
        <v>226</v>
      </c>
    </row>
    <row r="61" spans="1:18" x14ac:dyDescent="0.35">
      <c r="A61" s="71">
        <v>34</v>
      </c>
      <c r="B61" s="182" t="s">
        <v>327</v>
      </c>
      <c r="C61" s="182"/>
      <c r="D61" s="182"/>
      <c r="E61" s="182"/>
      <c r="F61" s="182"/>
      <c r="G61" s="182"/>
      <c r="H61" s="182"/>
      <c r="I61" s="182"/>
      <c r="J61" s="182"/>
      <c r="K61" s="182"/>
      <c r="L61" s="182"/>
      <c r="M61" s="182"/>
      <c r="N61" s="182"/>
      <c r="O61" s="182"/>
      <c r="P61" s="80">
        <v>136</v>
      </c>
      <c r="Q61" s="121"/>
      <c r="R61" s="102" t="s">
        <v>226</v>
      </c>
    </row>
    <row r="62" spans="1:18" x14ac:dyDescent="0.35">
      <c r="A62" s="71">
        <v>35</v>
      </c>
      <c r="B62" s="182" t="s">
        <v>328</v>
      </c>
      <c r="C62" s="182"/>
      <c r="D62" s="182"/>
      <c r="E62" s="182"/>
      <c r="F62" s="182"/>
      <c r="G62" s="182"/>
      <c r="H62" s="182"/>
      <c r="I62" s="182"/>
      <c r="J62" s="182"/>
      <c r="K62" s="182"/>
      <c r="L62" s="182"/>
      <c r="M62" s="182"/>
      <c r="N62" s="182"/>
      <c r="O62" s="182"/>
      <c r="P62" s="80">
        <v>176</v>
      </c>
      <c r="Q62" s="121"/>
      <c r="R62" s="102" t="s">
        <v>226</v>
      </c>
    </row>
    <row r="63" spans="1:18" x14ac:dyDescent="0.35">
      <c r="A63" s="71">
        <v>36</v>
      </c>
      <c r="B63" s="182" t="s">
        <v>329</v>
      </c>
      <c r="C63" s="182"/>
      <c r="D63" s="182"/>
      <c r="E63" s="182"/>
      <c r="F63" s="182"/>
      <c r="G63" s="182"/>
      <c r="H63" s="182"/>
      <c r="I63" s="182"/>
      <c r="J63" s="182"/>
      <c r="K63" s="182"/>
      <c r="L63" s="182"/>
      <c r="M63" s="182"/>
      <c r="N63" s="182"/>
      <c r="O63" s="182"/>
      <c r="P63" s="80">
        <v>752</v>
      </c>
      <c r="Q63" s="121"/>
      <c r="R63" s="102" t="s">
        <v>226</v>
      </c>
    </row>
    <row r="64" spans="1:18" x14ac:dyDescent="0.35">
      <c r="A64" s="71">
        <v>37</v>
      </c>
      <c r="B64" s="182" t="s">
        <v>330</v>
      </c>
      <c r="C64" s="182"/>
      <c r="D64" s="182"/>
      <c r="E64" s="182"/>
      <c r="F64" s="182"/>
      <c r="G64" s="182"/>
      <c r="H64" s="182"/>
      <c r="I64" s="182"/>
      <c r="J64" s="182"/>
      <c r="K64" s="182"/>
      <c r="L64" s="182"/>
      <c r="M64" s="182"/>
      <c r="N64" s="182"/>
      <c r="O64" s="182"/>
      <c r="P64" s="80">
        <v>608</v>
      </c>
      <c r="Q64" s="121"/>
      <c r="R64" s="102" t="s">
        <v>226</v>
      </c>
    </row>
    <row r="65" spans="1:18" x14ac:dyDescent="0.35">
      <c r="A65" s="71">
        <v>38</v>
      </c>
      <c r="B65" s="182" t="s">
        <v>331</v>
      </c>
      <c r="C65" s="182"/>
      <c r="D65" s="182"/>
      <c r="E65" s="182"/>
      <c r="F65" s="182"/>
      <c r="G65" s="182"/>
      <c r="H65" s="182"/>
      <c r="I65" s="182"/>
      <c r="J65" s="182"/>
      <c r="K65" s="182"/>
      <c r="L65" s="182"/>
      <c r="M65" s="182"/>
      <c r="N65" s="182"/>
      <c r="O65" s="182"/>
      <c r="P65" s="80">
        <v>1636</v>
      </c>
      <c r="Q65" s="121"/>
      <c r="R65" s="102" t="s">
        <v>226</v>
      </c>
    </row>
    <row r="66" spans="1:18" x14ac:dyDescent="0.35">
      <c r="A66" s="71">
        <v>39</v>
      </c>
      <c r="B66" s="182" t="s">
        <v>332</v>
      </c>
      <c r="C66" s="182"/>
      <c r="D66" s="182"/>
      <c r="E66" s="182"/>
      <c r="F66" s="182"/>
      <c r="G66" s="182"/>
      <c r="H66" s="182"/>
      <c r="I66" s="182"/>
      <c r="J66" s="182"/>
      <c r="K66" s="182"/>
      <c r="L66" s="182"/>
      <c r="M66" s="182"/>
      <c r="N66" s="182"/>
      <c r="O66" s="182"/>
      <c r="P66" s="80">
        <v>1637</v>
      </c>
      <c r="Q66" s="121"/>
      <c r="R66" s="102" t="s">
        <v>226</v>
      </c>
    </row>
    <row r="67" spans="1:18" x14ac:dyDescent="0.35">
      <c r="A67" s="71">
        <v>40</v>
      </c>
      <c r="B67" s="182" t="s">
        <v>333</v>
      </c>
      <c r="C67" s="182"/>
      <c r="D67" s="182"/>
      <c r="E67" s="182"/>
      <c r="F67" s="182"/>
      <c r="G67" s="182"/>
      <c r="H67" s="182"/>
      <c r="I67" s="182"/>
      <c r="J67" s="182"/>
      <c r="K67" s="182"/>
      <c r="L67" s="182"/>
      <c r="M67" s="182"/>
      <c r="N67" s="182"/>
      <c r="O67" s="182"/>
      <c r="P67" s="80">
        <v>1638</v>
      </c>
      <c r="Q67" s="121"/>
      <c r="R67" s="102" t="s">
        <v>226</v>
      </c>
    </row>
    <row r="68" spans="1:18" x14ac:dyDescent="0.35">
      <c r="A68" s="71">
        <v>41</v>
      </c>
      <c r="B68" s="182" t="s">
        <v>334</v>
      </c>
      <c r="C68" s="182"/>
      <c r="D68" s="182"/>
      <c r="E68" s="182"/>
      <c r="F68" s="182"/>
      <c r="G68" s="182"/>
      <c r="H68" s="182"/>
      <c r="I68" s="182"/>
      <c r="J68" s="182"/>
      <c r="K68" s="182"/>
      <c r="L68" s="182"/>
      <c r="M68" s="182"/>
      <c r="N68" s="182"/>
      <c r="O68" s="182"/>
      <c r="P68" s="80">
        <v>895</v>
      </c>
      <c r="Q68" s="121"/>
      <c r="R68" s="102" t="s">
        <v>226</v>
      </c>
    </row>
    <row r="69" spans="1:18" x14ac:dyDescent="0.35">
      <c r="A69" s="71">
        <v>42</v>
      </c>
      <c r="B69" s="182" t="s">
        <v>335</v>
      </c>
      <c r="C69" s="182"/>
      <c r="D69" s="182"/>
      <c r="E69" s="182"/>
      <c r="F69" s="182"/>
      <c r="G69" s="182"/>
      <c r="H69" s="182"/>
      <c r="I69" s="182"/>
      <c r="J69" s="182"/>
      <c r="K69" s="182"/>
      <c r="L69" s="182"/>
      <c r="M69" s="182"/>
      <c r="N69" s="182"/>
      <c r="O69" s="182"/>
      <c r="P69" s="80">
        <v>867</v>
      </c>
      <c r="Q69" s="121"/>
      <c r="R69" s="102" t="s">
        <v>226</v>
      </c>
    </row>
    <row r="70" spans="1:18" x14ac:dyDescent="0.35">
      <c r="A70" s="71">
        <v>43</v>
      </c>
      <c r="B70" s="182" t="s">
        <v>336</v>
      </c>
      <c r="C70" s="182"/>
      <c r="D70" s="182"/>
      <c r="E70" s="182"/>
      <c r="F70" s="182"/>
      <c r="G70" s="182"/>
      <c r="H70" s="182"/>
      <c r="I70" s="182"/>
      <c r="J70" s="182"/>
      <c r="K70" s="182"/>
      <c r="L70" s="182"/>
      <c r="M70" s="182"/>
      <c r="N70" s="182"/>
      <c r="O70" s="182"/>
      <c r="P70" s="80">
        <v>609</v>
      </c>
      <c r="Q70" s="121"/>
      <c r="R70" s="102" t="s">
        <v>226</v>
      </c>
    </row>
    <row r="71" spans="1:18" x14ac:dyDescent="0.35">
      <c r="A71" s="71">
        <v>44</v>
      </c>
      <c r="B71" s="182" t="s">
        <v>337</v>
      </c>
      <c r="C71" s="182"/>
      <c r="D71" s="182"/>
      <c r="E71" s="182"/>
      <c r="F71" s="182"/>
      <c r="G71" s="182"/>
      <c r="H71" s="182"/>
      <c r="I71" s="182"/>
      <c r="J71" s="182"/>
      <c r="K71" s="182"/>
      <c r="L71" s="182"/>
      <c r="M71" s="182"/>
      <c r="N71" s="182"/>
      <c r="O71" s="182"/>
      <c r="P71" s="80">
        <v>1639</v>
      </c>
      <c r="Q71" s="121"/>
      <c r="R71" s="102" t="s">
        <v>226</v>
      </c>
    </row>
    <row r="72" spans="1:18" x14ac:dyDescent="0.35">
      <c r="A72" s="71">
        <v>45</v>
      </c>
      <c r="B72" s="182" t="s">
        <v>338</v>
      </c>
      <c r="C72" s="182"/>
      <c r="D72" s="182"/>
      <c r="E72" s="182"/>
      <c r="F72" s="182"/>
      <c r="G72" s="182"/>
      <c r="H72" s="182"/>
      <c r="I72" s="182"/>
      <c r="J72" s="182"/>
      <c r="K72" s="182"/>
      <c r="L72" s="182"/>
      <c r="M72" s="182"/>
      <c r="N72" s="182"/>
      <c r="O72" s="182"/>
      <c r="P72" s="80">
        <v>1018</v>
      </c>
      <c r="Q72" s="121"/>
      <c r="R72" s="102" t="s">
        <v>226</v>
      </c>
    </row>
    <row r="73" spans="1:18" x14ac:dyDescent="0.35">
      <c r="A73" s="71">
        <v>46</v>
      </c>
      <c r="B73" s="182" t="s">
        <v>339</v>
      </c>
      <c r="C73" s="182"/>
      <c r="D73" s="182"/>
      <c r="E73" s="182"/>
      <c r="F73" s="182"/>
      <c r="G73" s="182"/>
      <c r="H73" s="182"/>
      <c r="I73" s="182"/>
      <c r="J73" s="182"/>
      <c r="K73" s="182"/>
      <c r="L73" s="182"/>
      <c r="M73" s="182"/>
      <c r="N73" s="182"/>
      <c r="O73" s="182"/>
      <c r="P73" s="80">
        <v>162</v>
      </c>
      <c r="Q73" s="121"/>
      <c r="R73" s="102" t="s">
        <v>226</v>
      </c>
    </row>
    <row r="74" spans="1:18" x14ac:dyDescent="0.35">
      <c r="A74" s="71">
        <v>47</v>
      </c>
      <c r="B74" s="182" t="s">
        <v>340</v>
      </c>
      <c r="C74" s="182"/>
      <c r="D74" s="182"/>
      <c r="E74" s="182"/>
      <c r="F74" s="182"/>
      <c r="G74" s="182"/>
      <c r="H74" s="182"/>
      <c r="I74" s="182"/>
      <c r="J74" s="182"/>
      <c r="K74" s="182"/>
      <c r="L74" s="182"/>
      <c r="M74" s="182"/>
      <c r="N74" s="182"/>
      <c r="O74" s="182"/>
      <c r="P74" s="80">
        <v>174</v>
      </c>
      <c r="Q74" s="121"/>
      <c r="R74" s="102" t="s">
        <v>226</v>
      </c>
    </row>
    <row r="75" spans="1:18" x14ac:dyDescent="0.35">
      <c r="A75" s="71">
        <v>48</v>
      </c>
      <c r="B75" s="182" t="s">
        <v>341</v>
      </c>
      <c r="C75" s="182"/>
      <c r="D75" s="182"/>
      <c r="E75" s="182"/>
      <c r="F75" s="182"/>
      <c r="G75" s="182"/>
      <c r="H75" s="182"/>
      <c r="I75" s="182"/>
      <c r="J75" s="182"/>
      <c r="K75" s="182"/>
      <c r="L75" s="182"/>
      <c r="M75" s="182"/>
      <c r="N75" s="182"/>
      <c r="O75" s="182"/>
      <c r="P75" s="80">
        <v>610</v>
      </c>
      <c r="Q75" s="121">
        <f>-E34</f>
        <v>0</v>
      </c>
      <c r="R75" s="102" t="s">
        <v>226</v>
      </c>
    </row>
    <row r="76" spans="1:18" x14ac:dyDescent="0.35">
      <c r="A76" s="71">
        <v>49</v>
      </c>
      <c r="B76" s="182" t="s">
        <v>342</v>
      </c>
      <c r="C76" s="182"/>
      <c r="D76" s="182"/>
      <c r="E76" s="182"/>
      <c r="F76" s="182"/>
      <c r="G76" s="182"/>
      <c r="H76" s="182"/>
      <c r="I76" s="182"/>
      <c r="J76" s="182"/>
      <c r="K76" s="182"/>
      <c r="L76" s="182"/>
      <c r="M76" s="182"/>
      <c r="N76" s="182"/>
      <c r="O76" s="182"/>
      <c r="P76" s="80">
        <v>746</v>
      </c>
      <c r="Q76" s="121"/>
      <c r="R76" s="102" t="s">
        <v>226</v>
      </c>
    </row>
    <row r="77" spans="1:18" x14ac:dyDescent="0.35">
      <c r="A77" s="71">
        <v>50</v>
      </c>
      <c r="B77" s="182" t="s">
        <v>343</v>
      </c>
      <c r="C77" s="182"/>
      <c r="D77" s="182"/>
      <c r="E77" s="182"/>
      <c r="F77" s="182"/>
      <c r="G77" s="182"/>
      <c r="H77" s="182"/>
      <c r="I77" s="182"/>
      <c r="J77" s="182"/>
      <c r="K77" s="182"/>
      <c r="L77" s="182"/>
      <c r="M77" s="182"/>
      <c r="N77" s="182"/>
      <c r="O77" s="182"/>
      <c r="P77" s="80">
        <v>866</v>
      </c>
      <c r="Q77" s="121"/>
      <c r="R77" s="102" t="s">
        <v>226</v>
      </c>
    </row>
    <row r="78" spans="1:18" x14ac:dyDescent="0.35">
      <c r="A78" s="71">
        <v>51</v>
      </c>
      <c r="B78" s="182" t="s">
        <v>344</v>
      </c>
      <c r="C78" s="182"/>
      <c r="D78" s="182"/>
      <c r="E78" s="182"/>
      <c r="F78" s="182"/>
      <c r="G78" s="182"/>
      <c r="H78" s="182"/>
      <c r="I78" s="182"/>
      <c r="J78" s="182"/>
      <c r="K78" s="182"/>
      <c r="L78" s="182"/>
      <c r="M78" s="182"/>
      <c r="N78" s="182"/>
      <c r="O78" s="182"/>
      <c r="P78" s="80">
        <v>607</v>
      </c>
      <c r="Q78" s="121"/>
      <c r="R78" s="102" t="s">
        <v>226</v>
      </c>
    </row>
    <row r="79" spans="1:18" x14ac:dyDescent="0.35">
      <c r="A79" s="71">
        <v>52</v>
      </c>
      <c r="B79" s="182" t="s">
        <v>345</v>
      </c>
      <c r="C79" s="182"/>
      <c r="D79" s="182"/>
      <c r="E79" s="182"/>
      <c r="F79" s="182"/>
      <c r="G79" s="182"/>
      <c r="H79" s="182"/>
      <c r="I79" s="182"/>
      <c r="J79" s="182"/>
      <c r="K79" s="182"/>
      <c r="L79" s="182"/>
      <c r="M79" s="182"/>
      <c r="N79" s="182"/>
      <c r="O79" s="182"/>
      <c r="P79" s="80">
        <v>304</v>
      </c>
      <c r="Q79" s="121">
        <f>SUM(Q51:Q56)+SUM(Q58:Q78)</f>
        <v>11054679.872</v>
      </c>
      <c r="R79" s="102" t="s">
        <v>264</v>
      </c>
    </row>
    <row r="80" spans="1:18" x14ac:dyDescent="0.35">
      <c r="A80" s="330" t="s">
        <v>346</v>
      </c>
      <c r="B80" s="331"/>
      <c r="C80" s="331"/>
      <c r="D80" s="331"/>
      <c r="E80" s="331"/>
      <c r="F80" s="331"/>
      <c r="G80" s="331"/>
      <c r="H80" s="331"/>
      <c r="I80" s="331"/>
      <c r="J80" s="331"/>
      <c r="K80" s="331"/>
      <c r="L80" s="331"/>
      <c r="M80" s="331"/>
      <c r="N80" s="331"/>
      <c r="O80" s="331"/>
      <c r="P80" s="331"/>
      <c r="Q80" s="331"/>
      <c r="R80" s="331"/>
    </row>
    <row r="81" spans="1:18" x14ac:dyDescent="0.35">
      <c r="A81" s="327" t="s">
        <v>347</v>
      </c>
      <c r="B81" s="328"/>
      <c r="C81" s="328"/>
      <c r="D81" s="328"/>
      <c r="E81" s="328"/>
      <c r="F81" s="328"/>
      <c r="G81" s="328"/>
      <c r="H81" s="328"/>
      <c r="I81" s="328"/>
      <c r="J81" s="328"/>
      <c r="K81" s="328"/>
      <c r="L81" s="328"/>
      <c r="M81" s="328"/>
      <c r="N81" s="328"/>
      <c r="O81" s="328"/>
      <c r="P81" s="328"/>
      <c r="Q81" s="328"/>
      <c r="R81" s="329"/>
    </row>
    <row r="82" spans="1:18" x14ac:dyDescent="0.35">
      <c r="A82" s="225" t="s">
        <v>193</v>
      </c>
      <c r="B82" s="225"/>
      <c r="C82" s="225"/>
      <c r="D82" s="225"/>
      <c r="E82" s="225"/>
      <c r="F82" s="225"/>
      <c r="G82" s="225"/>
      <c r="H82" s="225"/>
      <c r="I82" s="225"/>
      <c r="J82" s="225"/>
      <c r="K82" s="225"/>
      <c r="L82" s="225"/>
      <c r="M82" s="225"/>
      <c r="N82" s="225"/>
      <c r="O82" s="225"/>
      <c r="P82" s="225"/>
      <c r="Q82" s="225"/>
      <c r="R82" s="225"/>
    </row>
    <row r="83" spans="1:18" x14ac:dyDescent="0.35">
      <c r="A83" s="71">
        <v>53</v>
      </c>
      <c r="B83" s="225" t="s">
        <v>194</v>
      </c>
      <c r="C83" s="225"/>
      <c r="D83" s="225"/>
      <c r="E83" s="225"/>
      <c r="F83" s="225"/>
      <c r="G83" s="226" t="s">
        <v>195</v>
      </c>
      <c r="H83" s="226"/>
      <c r="I83" s="226"/>
      <c r="J83" s="226"/>
      <c r="K83" s="226" t="s">
        <v>196</v>
      </c>
      <c r="L83" s="226"/>
      <c r="M83" s="226"/>
      <c r="N83" s="226"/>
      <c r="O83" s="226"/>
      <c r="P83" s="72">
        <v>31</v>
      </c>
      <c r="Q83" s="73">
        <f>+MAX(Q79,0)</f>
        <v>11054679.872</v>
      </c>
      <c r="R83" s="74" t="s">
        <v>197</v>
      </c>
    </row>
    <row r="84" spans="1:18" x14ac:dyDescent="0.35">
      <c r="A84" s="71">
        <v>54</v>
      </c>
      <c r="B84" s="211" t="s">
        <v>198</v>
      </c>
      <c r="C84" s="211"/>
      <c r="D84" s="211"/>
      <c r="E84" s="211"/>
      <c r="F84" s="211"/>
      <c r="G84" s="72">
        <v>18</v>
      </c>
      <c r="H84" s="212">
        <v>0</v>
      </c>
      <c r="I84" s="213"/>
      <c r="J84" s="214"/>
      <c r="K84" s="72">
        <v>19</v>
      </c>
      <c r="L84" s="212"/>
      <c r="M84" s="213"/>
      <c r="N84" s="213"/>
      <c r="O84" s="214"/>
      <c r="P84" s="72">
        <v>20</v>
      </c>
      <c r="Q84" s="135"/>
      <c r="R84" s="74" t="s">
        <v>197</v>
      </c>
    </row>
    <row r="85" spans="1:18" x14ac:dyDescent="0.35">
      <c r="A85" s="71">
        <v>55</v>
      </c>
      <c r="B85" s="211" t="s">
        <v>199</v>
      </c>
      <c r="C85" s="211"/>
      <c r="D85" s="211"/>
      <c r="E85" s="211"/>
      <c r="F85" s="211"/>
      <c r="G85" s="72">
        <v>1109</v>
      </c>
      <c r="H85" s="212">
        <v>0</v>
      </c>
      <c r="I85" s="213"/>
      <c r="J85" s="214"/>
      <c r="K85" s="72">
        <v>1111</v>
      </c>
      <c r="L85" s="212"/>
      <c r="M85" s="213"/>
      <c r="N85" s="213"/>
      <c r="O85" s="214"/>
      <c r="P85" s="72">
        <v>1113</v>
      </c>
      <c r="Q85" s="135">
        <f>ROUND(H85*0.27,0)</f>
        <v>0</v>
      </c>
      <c r="R85" s="74" t="s">
        <v>197</v>
      </c>
    </row>
    <row r="86" spans="1:18" x14ac:dyDescent="0.35">
      <c r="A86" s="71">
        <v>56</v>
      </c>
      <c r="B86" s="224" t="s">
        <v>200</v>
      </c>
      <c r="C86" s="224"/>
      <c r="D86" s="224"/>
      <c r="E86" s="224"/>
      <c r="F86" s="224"/>
      <c r="G86" s="72">
        <v>1640</v>
      </c>
      <c r="H86" s="212"/>
      <c r="I86" s="213"/>
      <c r="J86" s="214"/>
      <c r="K86" s="72">
        <v>1641</v>
      </c>
      <c r="L86" s="212"/>
      <c r="M86" s="213"/>
      <c r="N86" s="213"/>
      <c r="O86" s="214"/>
      <c r="P86" s="72">
        <v>1642</v>
      </c>
      <c r="Q86" s="135"/>
      <c r="R86" s="74" t="s">
        <v>197</v>
      </c>
    </row>
    <row r="87" spans="1:18" x14ac:dyDescent="0.35">
      <c r="A87" s="227">
        <v>57</v>
      </c>
      <c r="B87" s="230" t="s">
        <v>132</v>
      </c>
      <c r="C87" s="230"/>
      <c r="D87" s="230"/>
      <c r="E87" s="230"/>
      <c r="F87" s="230"/>
      <c r="G87" s="75">
        <v>187</v>
      </c>
      <c r="H87" s="212"/>
      <c r="I87" s="213"/>
      <c r="J87" s="214"/>
      <c r="K87" s="75">
        <v>188</v>
      </c>
      <c r="L87" s="212"/>
      <c r="M87" s="213"/>
      <c r="N87" s="213"/>
      <c r="O87" s="214"/>
      <c r="P87" s="75">
        <v>189</v>
      </c>
      <c r="Q87" s="135"/>
      <c r="R87" s="231" t="s">
        <v>104</v>
      </c>
    </row>
    <row r="88" spans="1:18" x14ac:dyDescent="0.35">
      <c r="A88" s="228"/>
      <c r="B88" s="230" t="s">
        <v>201</v>
      </c>
      <c r="C88" s="230"/>
      <c r="D88" s="230"/>
      <c r="E88" s="230"/>
      <c r="F88" s="230"/>
      <c r="G88" s="75">
        <v>1924</v>
      </c>
      <c r="H88" s="212"/>
      <c r="I88" s="213"/>
      <c r="J88" s="214"/>
      <c r="K88" s="75">
        <v>1925</v>
      </c>
      <c r="L88" s="212"/>
      <c r="M88" s="213"/>
      <c r="N88" s="213"/>
      <c r="O88" s="214"/>
      <c r="P88" s="75">
        <v>1926</v>
      </c>
      <c r="Q88" s="135"/>
      <c r="R88" s="232"/>
    </row>
    <row r="89" spans="1:18" x14ac:dyDescent="0.35">
      <c r="A89" s="228"/>
      <c r="B89" s="230" t="s">
        <v>202</v>
      </c>
      <c r="C89" s="230"/>
      <c r="D89" s="230"/>
      <c r="E89" s="230"/>
      <c r="F89" s="230"/>
      <c r="G89" s="75">
        <v>1927</v>
      </c>
      <c r="H89" s="212"/>
      <c r="I89" s="213"/>
      <c r="J89" s="214"/>
      <c r="K89" s="234"/>
      <c r="L89" s="235"/>
      <c r="M89" s="235"/>
      <c r="N89" s="235"/>
      <c r="O89" s="235"/>
      <c r="P89" s="75">
        <v>1928</v>
      </c>
      <c r="Q89" s="135"/>
      <c r="R89" s="232"/>
    </row>
    <row r="90" spans="1:18" x14ac:dyDescent="0.35">
      <c r="A90" s="228"/>
      <c r="B90" s="230" t="s">
        <v>203</v>
      </c>
      <c r="C90" s="230"/>
      <c r="D90" s="230"/>
      <c r="E90" s="230"/>
      <c r="F90" s="230"/>
      <c r="G90" s="75">
        <v>1929</v>
      </c>
      <c r="H90" s="212"/>
      <c r="I90" s="213"/>
      <c r="J90" s="214"/>
      <c r="K90" s="234"/>
      <c r="L90" s="235"/>
      <c r="M90" s="235"/>
      <c r="N90" s="235"/>
      <c r="O90" s="235"/>
      <c r="P90" s="75">
        <v>1930</v>
      </c>
      <c r="Q90" s="135"/>
      <c r="R90" s="232"/>
    </row>
    <row r="91" spans="1:18" x14ac:dyDescent="0.35">
      <c r="A91" s="229"/>
      <c r="B91" s="230" t="s">
        <v>204</v>
      </c>
      <c r="C91" s="230"/>
      <c r="D91" s="230"/>
      <c r="E91" s="230"/>
      <c r="F91" s="230"/>
      <c r="G91" s="75">
        <v>1931</v>
      </c>
      <c r="H91" s="212"/>
      <c r="I91" s="213"/>
      <c r="J91" s="214"/>
      <c r="K91" s="234"/>
      <c r="L91" s="235"/>
      <c r="M91" s="235"/>
      <c r="N91" s="235"/>
      <c r="O91" s="235"/>
      <c r="P91" s="75">
        <v>1932</v>
      </c>
      <c r="Q91" s="135"/>
      <c r="R91" s="233"/>
    </row>
    <row r="92" spans="1:18" x14ac:dyDescent="0.35">
      <c r="A92" s="223">
        <v>58</v>
      </c>
      <c r="B92" s="211" t="s">
        <v>205</v>
      </c>
      <c r="C92" s="211"/>
      <c r="D92" s="211"/>
      <c r="E92" s="211"/>
      <c r="F92" s="211"/>
      <c r="G92" s="72">
        <v>1037</v>
      </c>
      <c r="H92" s="212"/>
      <c r="I92" s="213"/>
      <c r="J92" s="214"/>
      <c r="K92" s="72">
        <v>1038</v>
      </c>
      <c r="L92" s="212"/>
      <c r="M92" s="213"/>
      <c r="N92" s="213"/>
      <c r="O92" s="214"/>
      <c r="P92" s="72">
        <v>1039</v>
      </c>
      <c r="Q92" s="135"/>
      <c r="R92" s="236" t="s">
        <v>197</v>
      </c>
    </row>
    <row r="93" spans="1:18" x14ac:dyDescent="0.35">
      <c r="A93" s="223"/>
      <c r="B93" s="211" t="s">
        <v>102</v>
      </c>
      <c r="C93" s="211"/>
      <c r="D93" s="211"/>
      <c r="E93" s="211"/>
      <c r="F93" s="211"/>
      <c r="G93" s="72">
        <v>1892</v>
      </c>
      <c r="H93" s="212"/>
      <c r="I93" s="213"/>
      <c r="J93" s="214"/>
      <c r="K93" s="72">
        <v>1893</v>
      </c>
      <c r="L93" s="212"/>
      <c r="M93" s="213"/>
      <c r="N93" s="213"/>
      <c r="O93" s="214"/>
      <c r="P93" s="72">
        <v>1894</v>
      </c>
      <c r="Q93" s="135"/>
      <c r="R93" s="237"/>
    </row>
    <row r="94" spans="1:18" x14ac:dyDescent="0.35">
      <c r="A94" s="223"/>
      <c r="B94" s="211" t="s">
        <v>133</v>
      </c>
      <c r="C94" s="211"/>
      <c r="D94" s="211"/>
      <c r="E94" s="211"/>
      <c r="F94" s="211"/>
      <c r="G94" s="72">
        <v>1895</v>
      </c>
      <c r="H94" s="212"/>
      <c r="I94" s="213"/>
      <c r="J94" s="214"/>
      <c r="K94" s="217"/>
      <c r="L94" s="218"/>
      <c r="M94" s="218"/>
      <c r="N94" s="218"/>
      <c r="O94" s="218"/>
      <c r="P94" s="72">
        <v>1897</v>
      </c>
      <c r="Q94" s="135"/>
      <c r="R94" s="237"/>
    </row>
    <row r="95" spans="1:18" x14ac:dyDescent="0.35">
      <c r="A95" s="223"/>
      <c r="B95" s="211" t="s">
        <v>206</v>
      </c>
      <c r="C95" s="211"/>
      <c r="D95" s="211"/>
      <c r="E95" s="211"/>
      <c r="F95" s="211"/>
      <c r="G95" s="72">
        <v>1898</v>
      </c>
      <c r="H95" s="212"/>
      <c r="I95" s="213"/>
      <c r="J95" s="214"/>
      <c r="K95" s="72">
        <v>1899</v>
      </c>
      <c r="L95" s="212"/>
      <c r="M95" s="213"/>
      <c r="N95" s="213"/>
      <c r="O95" s="214"/>
      <c r="P95" s="72">
        <v>1900</v>
      </c>
      <c r="Q95" s="135"/>
      <c r="R95" s="237"/>
    </row>
    <row r="96" spans="1:18" x14ac:dyDescent="0.35">
      <c r="A96" s="223"/>
      <c r="B96" s="211" t="s">
        <v>134</v>
      </c>
      <c r="C96" s="211"/>
      <c r="D96" s="211"/>
      <c r="E96" s="211"/>
      <c r="F96" s="211"/>
      <c r="G96" s="72">
        <v>1901</v>
      </c>
      <c r="H96" s="212"/>
      <c r="I96" s="213"/>
      <c r="J96" s="214"/>
      <c r="K96" s="72">
        <v>1902</v>
      </c>
      <c r="L96" s="212"/>
      <c r="M96" s="213"/>
      <c r="N96" s="213"/>
      <c r="O96" s="214"/>
      <c r="P96" s="72">
        <v>1903</v>
      </c>
      <c r="Q96" s="135"/>
      <c r="R96" s="237"/>
    </row>
    <row r="97" spans="1:18" x14ac:dyDescent="0.35">
      <c r="A97" s="223"/>
      <c r="B97" s="211" t="s">
        <v>135</v>
      </c>
      <c r="C97" s="211"/>
      <c r="D97" s="211"/>
      <c r="E97" s="211"/>
      <c r="F97" s="211"/>
      <c r="G97" s="72">
        <v>1912</v>
      </c>
      <c r="H97" s="212"/>
      <c r="I97" s="213"/>
      <c r="J97" s="214"/>
      <c r="K97" s="76">
        <v>1918</v>
      </c>
      <c r="L97" s="212"/>
      <c r="M97" s="213"/>
      <c r="N97" s="213"/>
      <c r="O97" s="214"/>
      <c r="P97" s="75">
        <v>1913</v>
      </c>
      <c r="Q97" s="135"/>
      <c r="R97" s="238"/>
    </row>
    <row r="98" spans="1:18" x14ac:dyDescent="0.35">
      <c r="A98" s="71">
        <v>59</v>
      </c>
      <c r="B98" s="224" t="s">
        <v>136</v>
      </c>
      <c r="C98" s="224"/>
      <c r="D98" s="224"/>
      <c r="E98" s="224"/>
      <c r="F98" s="224"/>
      <c r="G98" s="72">
        <v>77</v>
      </c>
      <c r="H98" s="212"/>
      <c r="I98" s="213"/>
      <c r="J98" s="214"/>
      <c r="K98" s="72">
        <v>74</v>
      </c>
      <c r="L98" s="212"/>
      <c r="M98" s="213"/>
      <c r="N98" s="213"/>
      <c r="O98" s="214"/>
      <c r="P98" s="72">
        <v>79</v>
      </c>
      <c r="Q98" s="135"/>
      <c r="R98" s="74" t="s">
        <v>197</v>
      </c>
    </row>
    <row r="99" spans="1:18" x14ac:dyDescent="0.35">
      <c r="A99" s="71">
        <v>60</v>
      </c>
      <c r="B99" s="211" t="s">
        <v>207</v>
      </c>
      <c r="C99" s="211"/>
      <c r="D99" s="211"/>
      <c r="E99" s="211"/>
      <c r="F99" s="211"/>
      <c r="G99" s="72">
        <v>1040</v>
      </c>
      <c r="H99" s="212"/>
      <c r="I99" s="213"/>
      <c r="J99" s="214"/>
      <c r="K99" s="215"/>
      <c r="L99" s="215"/>
      <c r="M99" s="215"/>
      <c r="N99" s="215"/>
      <c r="O99" s="215"/>
      <c r="P99" s="72">
        <v>1041</v>
      </c>
      <c r="Q99" s="135"/>
      <c r="R99" s="74" t="s">
        <v>197</v>
      </c>
    </row>
    <row r="100" spans="1:18" x14ac:dyDescent="0.35">
      <c r="A100" s="71">
        <v>61</v>
      </c>
      <c r="B100" s="211" t="s">
        <v>208</v>
      </c>
      <c r="C100" s="211"/>
      <c r="D100" s="211"/>
      <c r="E100" s="211"/>
      <c r="F100" s="211"/>
      <c r="G100" s="77"/>
      <c r="H100" s="217"/>
      <c r="I100" s="218"/>
      <c r="J100" s="219"/>
      <c r="K100" s="215"/>
      <c r="L100" s="215"/>
      <c r="M100" s="215"/>
      <c r="N100" s="215"/>
      <c r="O100" s="215"/>
      <c r="P100" s="72">
        <v>1042</v>
      </c>
      <c r="Q100" s="135"/>
      <c r="R100" s="74" t="s">
        <v>197</v>
      </c>
    </row>
    <row r="101" spans="1:18" x14ac:dyDescent="0.35">
      <c r="A101" s="71">
        <v>62</v>
      </c>
      <c r="B101" s="211" t="s">
        <v>209</v>
      </c>
      <c r="C101" s="211"/>
      <c r="D101" s="211"/>
      <c r="E101" s="211"/>
      <c r="F101" s="211"/>
      <c r="G101" s="72">
        <v>824</v>
      </c>
      <c r="H101" s="212"/>
      <c r="I101" s="213"/>
      <c r="J101" s="214"/>
      <c r="K101" s="215"/>
      <c r="L101" s="215"/>
      <c r="M101" s="215"/>
      <c r="N101" s="215"/>
      <c r="O101" s="215"/>
      <c r="P101" s="72">
        <v>825</v>
      </c>
      <c r="Q101" s="135"/>
      <c r="R101" s="74" t="s">
        <v>197</v>
      </c>
    </row>
    <row r="102" spans="1:18" x14ac:dyDescent="0.35">
      <c r="A102" s="239">
        <v>63</v>
      </c>
      <c r="B102" s="230" t="s">
        <v>210</v>
      </c>
      <c r="C102" s="230"/>
      <c r="D102" s="230"/>
      <c r="E102" s="230"/>
      <c r="F102" s="230"/>
      <c r="G102" s="78"/>
      <c r="H102" s="79"/>
      <c r="I102" s="79"/>
      <c r="J102" s="79"/>
      <c r="K102" s="234"/>
      <c r="L102" s="235"/>
      <c r="M102" s="235"/>
      <c r="N102" s="235"/>
      <c r="O102" s="235"/>
      <c r="P102" s="75">
        <v>1976</v>
      </c>
      <c r="Q102" s="135"/>
      <c r="R102" s="231" t="s">
        <v>104</v>
      </c>
    </row>
    <row r="103" spans="1:18" x14ac:dyDescent="0.35">
      <c r="A103" s="240"/>
      <c r="B103" s="230" t="s">
        <v>211</v>
      </c>
      <c r="C103" s="230"/>
      <c r="D103" s="230"/>
      <c r="E103" s="230"/>
      <c r="F103" s="230"/>
      <c r="G103" s="75">
        <v>1977</v>
      </c>
      <c r="H103" s="212"/>
      <c r="I103" s="213"/>
      <c r="J103" s="214"/>
      <c r="K103" s="234"/>
      <c r="L103" s="235"/>
      <c r="M103" s="235"/>
      <c r="N103" s="235"/>
      <c r="O103" s="235"/>
      <c r="P103" s="75">
        <v>1978</v>
      </c>
      <c r="Q103" s="135"/>
      <c r="R103" s="232"/>
    </row>
    <row r="104" spans="1:18" x14ac:dyDescent="0.35">
      <c r="A104" s="241"/>
      <c r="B104" s="230" t="s">
        <v>212</v>
      </c>
      <c r="C104" s="230"/>
      <c r="D104" s="230"/>
      <c r="E104" s="230"/>
      <c r="F104" s="230"/>
      <c r="G104" s="75">
        <v>1979</v>
      </c>
      <c r="H104" s="212"/>
      <c r="I104" s="213"/>
      <c r="J104" s="214"/>
      <c r="K104" s="234"/>
      <c r="L104" s="235"/>
      <c r="M104" s="235"/>
      <c r="N104" s="235"/>
      <c r="O104" s="235"/>
      <c r="P104" s="75">
        <v>1980</v>
      </c>
      <c r="Q104" s="135"/>
      <c r="R104" s="233"/>
    </row>
    <row r="105" spans="1:18" x14ac:dyDescent="0.35">
      <c r="A105" s="71">
        <v>64</v>
      </c>
      <c r="B105" s="211" t="s">
        <v>213</v>
      </c>
      <c r="C105" s="211"/>
      <c r="D105" s="211"/>
      <c r="E105" s="211"/>
      <c r="F105" s="211"/>
      <c r="G105" s="72">
        <v>1043</v>
      </c>
      <c r="H105" s="212"/>
      <c r="I105" s="213"/>
      <c r="J105" s="214"/>
      <c r="K105" s="72">
        <v>1102</v>
      </c>
      <c r="L105" s="212"/>
      <c r="M105" s="213"/>
      <c r="N105" s="213"/>
      <c r="O105" s="214"/>
      <c r="P105" s="72">
        <v>1044</v>
      </c>
      <c r="Q105" s="135"/>
      <c r="R105" s="74" t="s">
        <v>197</v>
      </c>
    </row>
    <row r="106" spans="1:18" x14ac:dyDescent="0.35">
      <c r="A106" s="71">
        <v>65</v>
      </c>
      <c r="B106" s="211" t="s">
        <v>214</v>
      </c>
      <c r="C106" s="211"/>
      <c r="D106" s="211"/>
      <c r="E106" s="211"/>
      <c r="F106" s="211"/>
      <c r="G106" s="72">
        <v>113</v>
      </c>
      <c r="H106" s="212"/>
      <c r="I106" s="213"/>
      <c r="J106" s="214"/>
      <c r="K106" s="72">
        <v>1007</v>
      </c>
      <c r="L106" s="212"/>
      <c r="M106" s="213"/>
      <c r="N106" s="213"/>
      <c r="O106" s="214"/>
      <c r="P106" s="72">
        <v>114</v>
      </c>
      <c r="Q106" s="135"/>
      <c r="R106" s="74" t="s">
        <v>197</v>
      </c>
    </row>
    <row r="107" spans="1:18" x14ac:dyDescent="0.35">
      <c r="A107" s="71">
        <v>66</v>
      </c>
      <c r="B107" s="216" t="s">
        <v>215</v>
      </c>
      <c r="C107" s="216"/>
      <c r="D107" s="216"/>
      <c r="E107" s="216"/>
      <c r="F107" s="216"/>
      <c r="G107" s="72">
        <v>1829</v>
      </c>
      <c r="H107" s="212"/>
      <c r="I107" s="213"/>
      <c r="J107" s="214"/>
      <c r="K107" s="215"/>
      <c r="L107" s="215"/>
      <c r="M107" s="215"/>
      <c r="N107" s="215"/>
      <c r="O107" s="215"/>
      <c r="P107" s="72">
        <v>1830</v>
      </c>
      <c r="Q107" s="135"/>
      <c r="R107" s="74" t="s">
        <v>197</v>
      </c>
    </row>
    <row r="108" spans="1:18" x14ac:dyDescent="0.35">
      <c r="A108" s="71">
        <v>67</v>
      </c>
      <c r="B108" s="211" t="s">
        <v>216</v>
      </c>
      <c r="C108" s="211"/>
      <c r="D108" s="211"/>
      <c r="E108" s="211"/>
      <c r="F108" s="211"/>
      <c r="G108" s="72">
        <v>1835</v>
      </c>
      <c r="H108" s="212"/>
      <c r="I108" s="213"/>
      <c r="J108" s="214"/>
      <c r="K108" s="72">
        <v>1836</v>
      </c>
      <c r="L108" s="242"/>
      <c r="M108" s="243"/>
      <c r="N108" s="243"/>
      <c r="O108" s="244"/>
      <c r="P108" s="72">
        <v>1837</v>
      </c>
      <c r="Q108" s="135"/>
      <c r="R108" s="74" t="s">
        <v>197</v>
      </c>
    </row>
    <row r="109" spans="1:18" x14ac:dyDescent="0.35">
      <c r="A109" s="71">
        <v>68</v>
      </c>
      <c r="B109" s="211" t="s">
        <v>217</v>
      </c>
      <c r="C109" s="211"/>
      <c r="D109" s="211"/>
      <c r="E109" s="211"/>
      <c r="F109" s="211"/>
      <c r="G109" s="72">
        <v>908</v>
      </c>
      <c r="H109" s="212"/>
      <c r="I109" s="213"/>
      <c r="J109" s="214"/>
      <c r="K109" s="215"/>
      <c r="L109" s="215"/>
      <c r="M109" s="215"/>
      <c r="N109" s="215"/>
      <c r="O109" s="215"/>
      <c r="P109" s="72">
        <v>909</v>
      </c>
      <c r="Q109" s="135"/>
      <c r="R109" s="74" t="s">
        <v>197</v>
      </c>
    </row>
    <row r="110" spans="1:18" x14ac:dyDescent="0.35">
      <c r="A110" s="71">
        <v>69</v>
      </c>
      <c r="B110" s="211" t="s">
        <v>218</v>
      </c>
      <c r="C110" s="211"/>
      <c r="D110" s="211"/>
      <c r="E110" s="211"/>
      <c r="F110" s="211"/>
      <c r="G110" s="72">
        <v>951</v>
      </c>
      <c r="H110" s="212"/>
      <c r="I110" s="213"/>
      <c r="J110" s="214"/>
      <c r="K110" s="215"/>
      <c r="L110" s="215"/>
      <c r="M110" s="215"/>
      <c r="N110" s="215"/>
      <c r="O110" s="215"/>
      <c r="P110" s="72">
        <v>952</v>
      </c>
      <c r="Q110" s="135"/>
      <c r="R110" s="74" t="s">
        <v>197</v>
      </c>
    </row>
    <row r="111" spans="1:18" x14ac:dyDescent="0.35">
      <c r="A111" s="71">
        <v>70</v>
      </c>
      <c r="B111" s="211" t="s">
        <v>219</v>
      </c>
      <c r="C111" s="211"/>
      <c r="D111" s="211"/>
      <c r="E111" s="211"/>
      <c r="F111" s="211"/>
      <c r="G111" s="72">
        <v>753</v>
      </c>
      <c r="H111" s="212"/>
      <c r="I111" s="213"/>
      <c r="J111" s="214"/>
      <c r="K111" s="72">
        <v>754</v>
      </c>
      <c r="L111" s="212"/>
      <c r="M111" s="213"/>
      <c r="N111" s="213"/>
      <c r="O111" s="214"/>
      <c r="P111" s="72">
        <v>755</v>
      </c>
      <c r="Q111" s="135"/>
      <c r="R111" s="74" t="s">
        <v>197</v>
      </c>
    </row>
    <row r="112" spans="1:18" x14ac:dyDescent="0.35">
      <c r="A112" s="71">
        <v>71</v>
      </c>
      <c r="B112" s="211" t="s">
        <v>220</v>
      </c>
      <c r="C112" s="211"/>
      <c r="D112" s="211"/>
      <c r="E112" s="211"/>
      <c r="F112" s="211"/>
      <c r="G112" s="72">
        <v>133</v>
      </c>
      <c r="H112" s="212"/>
      <c r="I112" s="213"/>
      <c r="J112" s="214"/>
      <c r="K112" s="72">
        <v>138</v>
      </c>
      <c r="L112" s="212"/>
      <c r="M112" s="213"/>
      <c r="N112" s="213"/>
      <c r="O112" s="214"/>
      <c r="P112" s="72">
        <v>134</v>
      </c>
      <c r="Q112" s="135"/>
      <c r="R112" s="74" t="s">
        <v>197</v>
      </c>
    </row>
    <row r="113" spans="1:18" x14ac:dyDescent="0.35">
      <c r="A113" s="71">
        <v>72</v>
      </c>
      <c r="B113" s="211" t="s">
        <v>221</v>
      </c>
      <c r="C113" s="211"/>
      <c r="D113" s="211"/>
      <c r="E113" s="211"/>
      <c r="F113" s="211"/>
      <c r="G113" s="72">
        <v>32</v>
      </c>
      <c r="H113" s="212"/>
      <c r="I113" s="213"/>
      <c r="J113" s="214"/>
      <c r="K113" s="72">
        <v>76</v>
      </c>
      <c r="L113" s="212"/>
      <c r="M113" s="213"/>
      <c r="N113" s="213"/>
      <c r="O113" s="214"/>
      <c r="P113" s="72">
        <v>34</v>
      </c>
      <c r="Q113" s="135"/>
      <c r="R113" s="74" t="s">
        <v>197</v>
      </c>
    </row>
    <row r="114" spans="1:18" x14ac:dyDescent="0.35">
      <c r="A114" s="71">
        <v>73</v>
      </c>
      <c r="B114" s="211" t="s">
        <v>222</v>
      </c>
      <c r="C114" s="211"/>
      <c r="D114" s="211"/>
      <c r="E114" s="211"/>
      <c r="F114" s="211"/>
      <c r="G114" s="72">
        <v>1643</v>
      </c>
      <c r="H114" s="212"/>
      <c r="I114" s="213"/>
      <c r="J114" s="214"/>
      <c r="K114" s="215"/>
      <c r="L114" s="215"/>
      <c r="M114" s="215"/>
      <c r="N114" s="215"/>
      <c r="O114" s="215"/>
      <c r="P114" s="72">
        <v>1644</v>
      </c>
      <c r="Q114" s="135"/>
      <c r="R114" s="74" t="s">
        <v>197</v>
      </c>
    </row>
    <row r="115" spans="1:18" x14ac:dyDescent="0.35">
      <c r="A115" s="71">
        <v>74</v>
      </c>
      <c r="B115" s="179" t="s">
        <v>137</v>
      </c>
      <c r="C115" s="179"/>
      <c r="D115" s="179"/>
      <c r="E115" s="179"/>
      <c r="F115" s="179"/>
      <c r="G115" s="179"/>
      <c r="H115" s="179"/>
      <c r="I115" s="179"/>
      <c r="J115" s="179"/>
      <c r="K115" s="179"/>
      <c r="L115" s="179"/>
      <c r="M115" s="179"/>
      <c r="N115" s="179"/>
      <c r="O115" s="179"/>
      <c r="P115" s="80">
        <v>911</v>
      </c>
      <c r="Q115" s="135"/>
      <c r="R115" s="74" t="s">
        <v>197</v>
      </c>
    </row>
    <row r="116" spans="1:18" x14ac:dyDescent="0.35">
      <c r="A116" s="71">
        <v>75</v>
      </c>
      <c r="B116" s="179" t="s">
        <v>138</v>
      </c>
      <c r="C116" s="179"/>
      <c r="D116" s="179"/>
      <c r="E116" s="179"/>
      <c r="F116" s="179"/>
      <c r="G116" s="179"/>
      <c r="H116" s="179"/>
      <c r="I116" s="179"/>
      <c r="J116" s="179"/>
      <c r="K116" s="179"/>
      <c r="L116" s="179"/>
      <c r="M116" s="179"/>
      <c r="N116" s="179"/>
      <c r="O116" s="179"/>
      <c r="P116" s="80">
        <v>913</v>
      </c>
      <c r="Q116" s="135"/>
      <c r="R116" s="74" t="s">
        <v>197</v>
      </c>
    </row>
    <row r="117" spans="1:18" x14ac:dyDescent="0.35">
      <c r="A117" s="71">
        <v>76</v>
      </c>
      <c r="B117" s="179" t="s">
        <v>139</v>
      </c>
      <c r="C117" s="179"/>
      <c r="D117" s="179"/>
      <c r="E117" s="179"/>
      <c r="F117" s="179"/>
      <c r="G117" s="179"/>
      <c r="H117" s="179"/>
      <c r="I117" s="179"/>
      <c r="J117" s="179"/>
      <c r="K117" s="179"/>
      <c r="L117" s="179"/>
      <c r="M117" s="179"/>
      <c r="N117" s="179"/>
      <c r="O117" s="179"/>
      <c r="P117" s="80">
        <v>923</v>
      </c>
      <c r="Q117" s="135"/>
      <c r="R117" s="74" t="s">
        <v>197</v>
      </c>
    </row>
    <row r="118" spans="1:18" x14ac:dyDescent="0.35">
      <c r="A118" s="71">
        <v>77</v>
      </c>
      <c r="B118" s="179" t="s">
        <v>140</v>
      </c>
      <c r="C118" s="179"/>
      <c r="D118" s="179"/>
      <c r="E118" s="179"/>
      <c r="F118" s="179"/>
      <c r="G118" s="179"/>
      <c r="H118" s="179"/>
      <c r="I118" s="179"/>
      <c r="J118" s="179"/>
      <c r="K118" s="179"/>
      <c r="L118" s="179"/>
      <c r="M118" s="179"/>
      <c r="N118" s="179"/>
      <c r="O118" s="179"/>
      <c r="P118" s="80">
        <v>924</v>
      </c>
      <c r="Q118" s="135"/>
      <c r="R118" s="74" t="s">
        <v>197</v>
      </c>
    </row>
    <row r="119" spans="1:18" x14ac:dyDescent="0.35">
      <c r="A119" s="71">
        <v>78</v>
      </c>
      <c r="B119" s="179" t="s">
        <v>141</v>
      </c>
      <c r="C119" s="179"/>
      <c r="D119" s="179"/>
      <c r="E119" s="179"/>
      <c r="F119" s="179"/>
      <c r="G119" s="179"/>
      <c r="H119" s="179"/>
      <c r="I119" s="179"/>
      <c r="J119" s="179"/>
      <c r="K119" s="179"/>
      <c r="L119" s="179"/>
      <c r="M119" s="179"/>
      <c r="N119" s="179"/>
      <c r="O119" s="179"/>
      <c r="P119" s="80">
        <v>1051</v>
      </c>
      <c r="Q119" s="135"/>
      <c r="R119" s="74" t="s">
        <v>197</v>
      </c>
    </row>
    <row r="120" spans="1:18" x14ac:dyDescent="0.35">
      <c r="A120" s="71">
        <v>79</v>
      </c>
      <c r="B120" s="179" t="s">
        <v>142</v>
      </c>
      <c r="C120" s="179"/>
      <c r="D120" s="179"/>
      <c r="E120" s="179"/>
      <c r="F120" s="179"/>
      <c r="G120" s="179"/>
      <c r="H120" s="179"/>
      <c r="I120" s="179"/>
      <c r="J120" s="179"/>
      <c r="K120" s="179"/>
      <c r="L120" s="179"/>
      <c r="M120" s="179"/>
      <c r="N120" s="179"/>
      <c r="O120" s="179"/>
      <c r="P120" s="80">
        <v>1052</v>
      </c>
      <c r="Q120" s="135"/>
      <c r="R120" s="74" t="s">
        <v>197</v>
      </c>
    </row>
    <row r="121" spans="1:18" x14ac:dyDescent="0.35">
      <c r="A121" s="71">
        <v>80</v>
      </c>
      <c r="B121" s="182" t="s">
        <v>143</v>
      </c>
      <c r="C121" s="182"/>
      <c r="D121" s="182"/>
      <c r="E121" s="182"/>
      <c r="F121" s="182"/>
      <c r="G121" s="182"/>
      <c r="H121" s="182"/>
      <c r="I121" s="182"/>
      <c r="J121" s="182"/>
      <c r="K121" s="182"/>
      <c r="L121" s="182"/>
      <c r="M121" s="182"/>
      <c r="N121" s="182"/>
      <c r="O121" s="182"/>
      <c r="P121" s="80">
        <v>21</v>
      </c>
      <c r="Q121" s="135"/>
      <c r="R121" s="74" t="s">
        <v>197</v>
      </c>
    </row>
    <row r="122" spans="1:18" x14ac:dyDescent="0.35">
      <c r="A122" s="71">
        <v>81</v>
      </c>
      <c r="B122" s="182" t="s">
        <v>144</v>
      </c>
      <c r="C122" s="182"/>
      <c r="D122" s="182"/>
      <c r="E122" s="182"/>
      <c r="F122" s="182"/>
      <c r="G122" s="182"/>
      <c r="H122" s="182"/>
      <c r="I122" s="182"/>
      <c r="J122" s="182"/>
      <c r="K122" s="182"/>
      <c r="L122" s="182"/>
      <c r="M122" s="182"/>
      <c r="N122" s="182"/>
      <c r="O122" s="182"/>
      <c r="P122" s="80">
        <v>43</v>
      </c>
      <c r="Q122" s="135"/>
      <c r="R122" s="74" t="s">
        <v>197</v>
      </c>
    </row>
    <row r="123" spans="1:18" x14ac:dyDescent="0.35">
      <c r="A123" s="71">
        <v>82</v>
      </c>
      <c r="B123" s="182" t="s">
        <v>145</v>
      </c>
      <c r="C123" s="182"/>
      <c r="D123" s="182"/>
      <c r="E123" s="182"/>
      <c r="F123" s="182"/>
      <c r="G123" s="182"/>
      <c r="H123" s="182"/>
      <c r="I123" s="182"/>
      <c r="J123" s="182"/>
      <c r="K123" s="182"/>
      <c r="L123" s="182"/>
      <c r="M123" s="182"/>
      <c r="N123" s="182"/>
      <c r="O123" s="182"/>
      <c r="P123" s="72">
        <v>767</v>
      </c>
      <c r="Q123" s="135"/>
      <c r="R123" s="74" t="s">
        <v>197</v>
      </c>
    </row>
    <row r="124" spans="1:18" x14ac:dyDescent="0.35">
      <c r="A124" s="71">
        <v>83</v>
      </c>
      <c r="B124" s="245" t="s">
        <v>146</v>
      </c>
      <c r="C124" s="245"/>
      <c r="D124" s="245"/>
      <c r="E124" s="245"/>
      <c r="F124" s="245"/>
      <c r="G124" s="245"/>
      <c r="H124" s="245"/>
      <c r="I124" s="245"/>
      <c r="J124" s="245"/>
      <c r="K124" s="245"/>
      <c r="L124" s="245"/>
      <c r="M124" s="245"/>
      <c r="N124" s="245"/>
      <c r="O124" s="245"/>
      <c r="P124" s="80">
        <v>862</v>
      </c>
      <c r="Q124" s="135"/>
      <c r="R124" s="74" t="s">
        <v>197</v>
      </c>
    </row>
    <row r="125" spans="1:18" x14ac:dyDescent="0.35">
      <c r="A125" s="318" t="s">
        <v>223</v>
      </c>
      <c r="B125" s="319"/>
      <c r="C125" s="319"/>
      <c r="D125" s="319"/>
      <c r="E125" s="319"/>
      <c r="F125" s="319"/>
      <c r="G125" s="319"/>
      <c r="H125" s="319"/>
      <c r="I125" s="319"/>
      <c r="J125" s="319"/>
      <c r="K125" s="319"/>
      <c r="L125" s="319"/>
      <c r="M125" s="319"/>
      <c r="N125" s="319"/>
      <c r="O125" s="319"/>
      <c r="P125" s="319"/>
      <c r="Q125" s="319"/>
      <c r="R125" s="320"/>
    </row>
    <row r="126" spans="1:18" x14ac:dyDescent="0.35">
      <c r="A126" s="249" t="s">
        <v>224</v>
      </c>
      <c r="B126" s="250"/>
      <c r="C126" s="250"/>
      <c r="D126" s="250"/>
      <c r="E126" s="250"/>
      <c r="F126" s="250"/>
      <c r="G126" s="250"/>
      <c r="H126" s="250"/>
      <c r="I126" s="250"/>
      <c r="J126" s="250"/>
      <c r="K126" s="250"/>
      <c r="L126" s="250"/>
      <c r="M126" s="250"/>
      <c r="N126" s="250"/>
      <c r="O126" s="250"/>
      <c r="P126" s="250"/>
      <c r="Q126" s="250"/>
      <c r="R126" s="251"/>
    </row>
    <row r="127" spans="1:18" x14ac:dyDescent="0.35">
      <c r="A127" s="81">
        <v>84</v>
      </c>
      <c r="B127" s="203" t="s">
        <v>225</v>
      </c>
      <c r="C127" s="204"/>
      <c r="D127" s="204"/>
      <c r="E127" s="204"/>
      <c r="F127" s="205"/>
      <c r="G127" s="82">
        <v>51</v>
      </c>
      <c r="H127" s="206"/>
      <c r="I127" s="207"/>
      <c r="J127" s="207"/>
      <c r="K127" s="82">
        <v>63</v>
      </c>
      <c r="L127" s="206"/>
      <c r="M127" s="207"/>
      <c r="N127" s="207"/>
      <c r="O127" s="207"/>
      <c r="P127" s="82">
        <v>71</v>
      </c>
      <c r="Q127" s="121"/>
      <c r="R127" s="83" t="s">
        <v>226</v>
      </c>
    </row>
    <row r="128" spans="1:18" x14ac:dyDescent="0.35">
      <c r="A128" s="208">
        <v>85</v>
      </c>
      <c r="B128" s="203" t="s">
        <v>148</v>
      </c>
      <c r="C128" s="204"/>
      <c r="D128" s="204"/>
      <c r="E128" s="204"/>
      <c r="F128" s="204"/>
      <c r="G128" s="204"/>
      <c r="H128" s="204"/>
      <c r="I128" s="204"/>
      <c r="J128" s="204"/>
      <c r="K128" s="204"/>
      <c r="L128" s="204"/>
      <c r="M128" s="204"/>
      <c r="N128" s="204"/>
      <c r="O128" s="204"/>
      <c r="P128" s="82">
        <v>36</v>
      </c>
      <c r="Q128" s="121"/>
      <c r="R128" s="83" t="s">
        <v>226</v>
      </c>
    </row>
    <row r="129" spans="1:18" x14ac:dyDescent="0.35">
      <c r="A129" s="209"/>
      <c r="B129" s="203" t="s">
        <v>227</v>
      </c>
      <c r="C129" s="204"/>
      <c r="D129" s="204"/>
      <c r="E129" s="204"/>
      <c r="F129" s="204"/>
      <c r="G129" s="204"/>
      <c r="H129" s="204"/>
      <c r="I129" s="204"/>
      <c r="J129" s="204"/>
      <c r="K129" s="204"/>
      <c r="L129" s="204"/>
      <c r="M129" s="204"/>
      <c r="N129" s="204"/>
      <c r="O129" s="204"/>
      <c r="P129" s="82">
        <v>1904</v>
      </c>
      <c r="Q129" s="121"/>
      <c r="R129" s="83" t="s">
        <v>226</v>
      </c>
    </row>
    <row r="130" spans="1:18" x14ac:dyDescent="0.35">
      <c r="A130" s="209"/>
      <c r="B130" s="203" t="s">
        <v>149</v>
      </c>
      <c r="C130" s="204"/>
      <c r="D130" s="204"/>
      <c r="E130" s="204"/>
      <c r="F130" s="204"/>
      <c r="G130" s="204"/>
      <c r="H130" s="204"/>
      <c r="I130" s="204"/>
      <c r="J130" s="204"/>
      <c r="K130" s="204"/>
      <c r="L130" s="204"/>
      <c r="M130" s="204"/>
      <c r="N130" s="204"/>
      <c r="O130" s="204"/>
      <c r="P130" s="82">
        <v>1905</v>
      </c>
      <c r="Q130" s="121"/>
      <c r="R130" s="83" t="s">
        <v>226</v>
      </c>
    </row>
    <row r="131" spans="1:18" x14ac:dyDescent="0.35">
      <c r="A131" s="209"/>
      <c r="B131" s="203" t="s">
        <v>150</v>
      </c>
      <c r="C131" s="204"/>
      <c r="D131" s="204"/>
      <c r="E131" s="204"/>
      <c r="F131" s="204"/>
      <c r="G131" s="204"/>
      <c r="H131" s="204"/>
      <c r="I131" s="204"/>
      <c r="J131" s="204"/>
      <c r="K131" s="204"/>
      <c r="L131" s="204"/>
      <c r="M131" s="204"/>
      <c r="N131" s="204"/>
      <c r="O131" s="204"/>
      <c r="P131" s="82">
        <v>1906</v>
      </c>
      <c r="Q131" s="121"/>
      <c r="R131" s="83" t="s">
        <v>226</v>
      </c>
    </row>
    <row r="132" spans="1:18" x14ac:dyDescent="0.35">
      <c r="A132" s="210"/>
      <c r="B132" s="184" t="s">
        <v>228</v>
      </c>
      <c r="C132" s="185"/>
      <c r="D132" s="185"/>
      <c r="E132" s="185"/>
      <c r="F132" s="185"/>
      <c r="G132" s="185"/>
      <c r="H132" s="185"/>
      <c r="I132" s="185"/>
      <c r="J132" s="185"/>
      <c r="K132" s="185"/>
      <c r="L132" s="185"/>
      <c r="M132" s="185"/>
      <c r="N132" s="185"/>
      <c r="O132" s="185"/>
      <c r="P132" s="82">
        <v>1916</v>
      </c>
      <c r="Q132" s="121"/>
      <c r="R132" s="83" t="s">
        <v>226</v>
      </c>
    </row>
    <row r="133" spans="1:18" x14ac:dyDescent="0.35">
      <c r="A133" s="81">
        <v>86</v>
      </c>
      <c r="B133" s="184" t="s">
        <v>151</v>
      </c>
      <c r="C133" s="185"/>
      <c r="D133" s="185"/>
      <c r="E133" s="185"/>
      <c r="F133" s="185"/>
      <c r="G133" s="185"/>
      <c r="H133" s="185"/>
      <c r="I133" s="185"/>
      <c r="J133" s="185"/>
      <c r="K133" s="185"/>
      <c r="L133" s="185"/>
      <c r="M133" s="185"/>
      <c r="N133" s="185"/>
      <c r="O133" s="185"/>
      <c r="P133" s="82">
        <v>848</v>
      </c>
      <c r="Q133" s="121"/>
      <c r="R133" s="83" t="s">
        <v>226</v>
      </c>
    </row>
    <row r="134" spans="1:18" x14ac:dyDescent="0.35">
      <c r="A134" s="81">
        <v>87</v>
      </c>
      <c r="B134" s="184" t="s">
        <v>152</v>
      </c>
      <c r="C134" s="185"/>
      <c r="D134" s="185"/>
      <c r="E134" s="185"/>
      <c r="F134" s="185"/>
      <c r="G134" s="185"/>
      <c r="H134" s="185"/>
      <c r="I134" s="185"/>
      <c r="J134" s="185"/>
      <c r="K134" s="185"/>
      <c r="L134" s="185"/>
      <c r="M134" s="185"/>
      <c r="N134" s="185"/>
      <c r="O134" s="185"/>
      <c r="P134" s="82">
        <v>82</v>
      </c>
      <c r="Q134" s="121"/>
      <c r="R134" s="83" t="s">
        <v>226</v>
      </c>
    </row>
    <row r="135" spans="1:18" x14ac:dyDescent="0.35">
      <c r="A135" s="81">
        <v>88</v>
      </c>
      <c r="B135" s="184" t="s">
        <v>153</v>
      </c>
      <c r="C135" s="185"/>
      <c r="D135" s="185"/>
      <c r="E135" s="185"/>
      <c r="F135" s="185"/>
      <c r="G135" s="185"/>
      <c r="H135" s="185"/>
      <c r="I135" s="185"/>
      <c r="J135" s="185"/>
      <c r="K135" s="185"/>
      <c r="L135" s="185"/>
      <c r="M135" s="185"/>
      <c r="N135" s="185"/>
      <c r="O135" s="185"/>
      <c r="P135" s="82">
        <v>1123</v>
      </c>
      <c r="Q135" s="121"/>
      <c r="R135" s="83" t="s">
        <v>226</v>
      </c>
    </row>
    <row r="136" spans="1:18" x14ac:dyDescent="0.35">
      <c r="A136" s="81">
        <v>89</v>
      </c>
      <c r="B136" s="184" t="s">
        <v>154</v>
      </c>
      <c r="C136" s="185"/>
      <c r="D136" s="185"/>
      <c r="E136" s="185"/>
      <c r="F136" s="185"/>
      <c r="G136" s="185"/>
      <c r="H136" s="185"/>
      <c r="I136" s="185"/>
      <c r="J136" s="185"/>
      <c r="K136" s="185"/>
      <c r="L136" s="185"/>
      <c r="M136" s="185"/>
      <c r="N136" s="185"/>
      <c r="O136" s="185"/>
      <c r="P136" s="82">
        <v>83</v>
      </c>
      <c r="Q136" s="121"/>
      <c r="R136" s="83" t="s">
        <v>226</v>
      </c>
    </row>
    <row r="137" spans="1:18" x14ac:dyDescent="0.35">
      <c r="A137" s="81">
        <v>90</v>
      </c>
      <c r="B137" s="184" t="s">
        <v>155</v>
      </c>
      <c r="C137" s="185"/>
      <c r="D137" s="185"/>
      <c r="E137" s="185"/>
      <c r="F137" s="185"/>
      <c r="G137" s="185"/>
      <c r="H137" s="185"/>
      <c r="I137" s="185"/>
      <c r="J137" s="185"/>
      <c r="K137" s="185"/>
      <c r="L137" s="185"/>
      <c r="M137" s="185"/>
      <c r="N137" s="185"/>
      <c r="O137" s="185"/>
      <c r="P137" s="82">
        <v>173</v>
      </c>
      <c r="Q137" s="121"/>
      <c r="R137" s="83" t="s">
        <v>226</v>
      </c>
    </row>
    <row r="138" spans="1:18" x14ac:dyDescent="0.35">
      <c r="A138" s="81">
        <v>91</v>
      </c>
      <c r="B138" s="184" t="s">
        <v>156</v>
      </c>
      <c r="C138" s="185"/>
      <c r="D138" s="185"/>
      <c r="E138" s="185"/>
      <c r="F138" s="185"/>
      <c r="G138" s="185"/>
      <c r="H138" s="185"/>
      <c r="I138" s="185"/>
      <c r="J138" s="185"/>
      <c r="K138" s="185"/>
      <c r="L138" s="185"/>
      <c r="M138" s="185"/>
      <c r="N138" s="185"/>
      <c r="O138" s="185"/>
      <c r="P138" s="84">
        <v>198</v>
      </c>
      <c r="Q138" s="121"/>
      <c r="R138" s="83" t="s">
        <v>226</v>
      </c>
    </row>
    <row r="139" spans="1:18" x14ac:dyDescent="0.35">
      <c r="A139" s="81">
        <v>92</v>
      </c>
      <c r="B139" s="184" t="s">
        <v>157</v>
      </c>
      <c r="C139" s="185"/>
      <c r="D139" s="185"/>
      <c r="E139" s="185"/>
      <c r="F139" s="185"/>
      <c r="G139" s="185"/>
      <c r="H139" s="185"/>
      <c r="I139" s="185"/>
      <c r="J139" s="185"/>
      <c r="K139" s="185"/>
      <c r="L139" s="185"/>
      <c r="M139" s="185"/>
      <c r="N139" s="185"/>
      <c r="O139" s="185"/>
      <c r="P139" s="82">
        <v>54</v>
      </c>
      <c r="Q139" s="121"/>
      <c r="R139" s="83" t="s">
        <v>226</v>
      </c>
    </row>
    <row r="140" spans="1:18" x14ac:dyDescent="0.35">
      <c r="A140" s="81">
        <v>93</v>
      </c>
      <c r="B140" s="184" t="s">
        <v>158</v>
      </c>
      <c r="C140" s="185"/>
      <c r="D140" s="185"/>
      <c r="E140" s="185"/>
      <c r="F140" s="185"/>
      <c r="G140" s="185"/>
      <c r="H140" s="185"/>
      <c r="I140" s="185"/>
      <c r="J140" s="185"/>
      <c r="K140" s="185"/>
      <c r="L140" s="185"/>
      <c r="M140" s="185"/>
      <c r="N140" s="185"/>
      <c r="O140" s="185"/>
      <c r="P140" s="82">
        <v>832</v>
      </c>
      <c r="Q140" s="121"/>
      <c r="R140" s="83" t="s">
        <v>226</v>
      </c>
    </row>
    <row r="141" spans="1:18" x14ac:dyDescent="0.35">
      <c r="A141" s="81">
        <v>94</v>
      </c>
      <c r="B141" s="184" t="s">
        <v>159</v>
      </c>
      <c r="C141" s="185"/>
      <c r="D141" s="185"/>
      <c r="E141" s="185"/>
      <c r="F141" s="185"/>
      <c r="G141" s="185"/>
      <c r="H141" s="185"/>
      <c r="I141" s="185"/>
      <c r="J141" s="185"/>
      <c r="K141" s="185"/>
      <c r="L141" s="185"/>
      <c r="M141" s="185"/>
      <c r="N141" s="185"/>
      <c r="O141" s="185"/>
      <c r="P141" s="82">
        <v>1907</v>
      </c>
      <c r="Q141" s="121"/>
      <c r="R141" s="83" t="s">
        <v>226</v>
      </c>
    </row>
    <row r="142" spans="1:18" x14ac:dyDescent="0.35">
      <c r="A142" s="81">
        <v>95</v>
      </c>
      <c r="B142" s="184" t="s">
        <v>160</v>
      </c>
      <c r="C142" s="185"/>
      <c r="D142" s="185"/>
      <c r="E142" s="185"/>
      <c r="F142" s="185"/>
      <c r="G142" s="185"/>
      <c r="H142" s="185"/>
      <c r="I142" s="185"/>
      <c r="J142" s="185"/>
      <c r="K142" s="185"/>
      <c r="L142" s="185"/>
      <c r="M142" s="185"/>
      <c r="N142" s="185"/>
      <c r="O142" s="185"/>
      <c r="P142" s="82">
        <v>833</v>
      </c>
      <c r="Q142" s="121"/>
      <c r="R142" s="83" t="s">
        <v>226</v>
      </c>
    </row>
    <row r="143" spans="1:18" x14ac:dyDescent="0.35">
      <c r="A143" s="81">
        <v>96</v>
      </c>
      <c r="B143" s="184" t="s">
        <v>161</v>
      </c>
      <c r="C143" s="185"/>
      <c r="D143" s="185"/>
      <c r="E143" s="185"/>
      <c r="F143" s="185"/>
      <c r="G143" s="185"/>
      <c r="H143" s="185"/>
      <c r="I143" s="185"/>
      <c r="J143" s="185"/>
      <c r="K143" s="185"/>
      <c r="L143" s="185"/>
      <c r="M143" s="185"/>
      <c r="N143" s="185"/>
      <c r="O143" s="185"/>
      <c r="P143" s="82">
        <v>1908</v>
      </c>
      <c r="Q143" s="121"/>
      <c r="R143" s="83" t="s">
        <v>226</v>
      </c>
    </row>
    <row r="144" spans="1:18" x14ac:dyDescent="0.35">
      <c r="A144" s="85">
        <v>97</v>
      </c>
      <c r="B144" s="197" t="s">
        <v>229</v>
      </c>
      <c r="C144" s="198"/>
      <c r="D144" s="198"/>
      <c r="E144" s="86">
        <v>912</v>
      </c>
      <c r="F144" s="87"/>
      <c r="G144" s="88"/>
      <c r="H144" s="197" t="s">
        <v>230</v>
      </c>
      <c r="I144" s="198"/>
      <c r="J144" s="198"/>
      <c r="K144" s="89">
        <v>167</v>
      </c>
      <c r="L144" s="199"/>
      <c r="M144" s="200"/>
      <c r="N144" s="200"/>
      <c r="O144" s="200"/>
      <c r="P144" s="89">
        <v>747</v>
      </c>
      <c r="Q144" s="121"/>
      <c r="R144" s="90" t="s">
        <v>105</v>
      </c>
    </row>
    <row r="145" spans="1:18" x14ac:dyDescent="0.35">
      <c r="A145" s="81">
        <v>97</v>
      </c>
      <c r="B145" s="184" t="s">
        <v>231</v>
      </c>
      <c r="C145" s="185"/>
      <c r="D145" s="185"/>
      <c r="E145" s="91">
        <v>119</v>
      </c>
      <c r="F145" s="92"/>
      <c r="G145" s="93"/>
      <c r="H145" s="184" t="s">
        <v>103</v>
      </c>
      <c r="I145" s="185"/>
      <c r="J145" s="185"/>
      <c r="K145" s="82">
        <v>116</v>
      </c>
      <c r="L145" s="332">
        <v>0</v>
      </c>
      <c r="M145" s="333"/>
      <c r="N145" s="333"/>
      <c r="O145" s="333"/>
      <c r="P145" s="82">
        <v>757</v>
      </c>
      <c r="Q145" s="121">
        <f>+L145</f>
        <v>0</v>
      </c>
      <c r="R145" s="83" t="s">
        <v>226</v>
      </c>
    </row>
    <row r="146" spans="1:18" x14ac:dyDescent="0.35">
      <c r="A146" s="81">
        <v>98</v>
      </c>
      <c r="B146" s="184" t="s">
        <v>162</v>
      </c>
      <c r="C146" s="185"/>
      <c r="D146" s="185"/>
      <c r="E146" s="185"/>
      <c r="F146" s="185"/>
      <c r="G146" s="185"/>
      <c r="H146" s="185"/>
      <c r="I146" s="185"/>
      <c r="J146" s="185"/>
      <c r="K146" s="185"/>
      <c r="L146" s="185"/>
      <c r="M146" s="185"/>
      <c r="N146" s="185"/>
      <c r="O146" s="185"/>
      <c r="P146" s="82">
        <v>58</v>
      </c>
      <c r="Q146" s="121"/>
      <c r="R146" s="83" t="s">
        <v>226</v>
      </c>
    </row>
    <row r="147" spans="1:18" x14ac:dyDescent="0.35">
      <c r="A147" s="81">
        <v>99</v>
      </c>
      <c r="B147" s="184" t="s">
        <v>163</v>
      </c>
      <c r="C147" s="185"/>
      <c r="D147" s="185"/>
      <c r="E147" s="185"/>
      <c r="F147" s="185"/>
      <c r="G147" s="185"/>
      <c r="H147" s="185"/>
      <c r="I147" s="185"/>
      <c r="J147" s="185"/>
      <c r="K147" s="185"/>
      <c r="L147" s="185"/>
      <c r="M147" s="185"/>
      <c r="N147" s="185"/>
      <c r="O147" s="185"/>
      <c r="P147" s="82">
        <v>870</v>
      </c>
      <c r="Q147" s="121"/>
      <c r="R147" s="83" t="s">
        <v>226</v>
      </c>
    </row>
    <row r="148" spans="1:18" x14ac:dyDescent="0.35">
      <c r="A148" s="81">
        <v>100</v>
      </c>
      <c r="B148" s="184" t="s">
        <v>164</v>
      </c>
      <c r="C148" s="185"/>
      <c r="D148" s="185"/>
      <c r="E148" s="185"/>
      <c r="F148" s="185"/>
      <c r="G148" s="185"/>
      <c r="H148" s="185"/>
      <c r="I148" s="185"/>
      <c r="J148" s="185"/>
      <c r="K148" s="185"/>
      <c r="L148" s="185"/>
      <c r="M148" s="185"/>
      <c r="N148" s="185"/>
      <c r="O148" s="185"/>
      <c r="P148" s="82">
        <v>1645</v>
      </c>
      <c r="Q148" s="121">
        <f>+Tributación!C27</f>
        <v>-445987.63</v>
      </c>
      <c r="R148" s="83" t="s">
        <v>226</v>
      </c>
    </row>
    <row r="149" spans="1:18" x14ac:dyDescent="0.35">
      <c r="A149" s="81">
        <v>101</v>
      </c>
      <c r="B149" s="184" t="s">
        <v>165</v>
      </c>
      <c r="C149" s="185"/>
      <c r="D149" s="185"/>
      <c r="E149" s="185"/>
      <c r="F149" s="185"/>
      <c r="G149" s="185"/>
      <c r="H149" s="185"/>
      <c r="I149" s="185"/>
      <c r="J149" s="185"/>
      <c r="K149" s="185"/>
      <c r="L149" s="185"/>
      <c r="M149" s="185"/>
      <c r="N149" s="185"/>
      <c r="O149" s="185"/>
      <c r="P149" s="82">
        <v>181</v>
      </c>
      <c r="Q149" s="121"/>
      <c r="R149" s="83" t="s">
        <v>226</v>
      </c>
    </row>
    <row r="150" spans="1:18" x14ac:dyDescent="0.35">
      <c r="A150" s="81">
        <v>102</v>
      </c>
      <c r="B150" s="184" t="s">
        <v>166</v>
      </c>
      <c r="C150" s="185"/>
      <c r="D150" s="185"/>
      <c r="E150" s="185"/>
      <c r="F150" s="185"/>
      <c r="G150" s="185"/>
      <c r="H150" s="185"/>
      <c r="I150" s="185"/>
      <c r="J150" s="185"/>
      <c r="K150" s="185"/>
      <c r="L150" s="185"/>
      <c r="M150" s="185"/>
      <c r="N150" s="185"/>
      <c r="O150" s="185"/>
      <c r="P150" s="82">
        <v>881</v>
      </c>
      <c r="Q150" s="121"/>
      <c r="R150" s="83" t="s">
        <v>226</v>
      </c>
    </row>
    <row r="151" spans="1:18" x14ac:dyDescent="0.35">
      <c r="A151" s="81">
        <v>103</v>
      </c>
      <c r="B151" s="184" t="s">
        <v>167</v>
      </c>
      <c r="C151" s="185"/>
      <c r="D151" s="185"/>
      <c r="E151" s="185"/>
      <c r="F151" s="185"/>
      <c r="G151" s="185"/>
      <c r="H151" s="185"/>
      <c r="I151" s="185"/>
      <c r="J151" s="185"/>
      <c r="K151" s="185"/>
      <c r="L151" s="185"/>
      <c r="M151" s="185"/>
      <c r="N151" s="185"/>
      <c r="O151" s="185"/>
      <c r="P151" s="82">
        <v>1646</v>
      </c>
      <c r="Q151" s="121"/>
      <c r="R151" s="83" t="s">
        <v>226</v>
      </c>
    </row>
    <row r="152" spans="1:18" x14ac:dyDescent="0.35">
      <c r="A152" s="81">
        <v>104</v>
      </c>
      <c r="B152" s="184" t="s">
        <v>168</v>
      </c>
      <c r="C152" s="185"/>
      <c r="D152" s="185"/>
      <c r="E152" s="185"/>
      <c r="F152" s="185"/>
      <c r="G152" s="185"/>
      <c r="H152" s="185"/>
      <c r="I152" s="185"/>
      <c r="J152" s="185"/>
      <c r="K152" s="185"/>
      <c r="L152" s="185"/>
      <c r="M152" s="185"/>
      <c r="N152" s="185"/>
      <c r="O152" s="185"/>
      <c r="P152" s="82">
        <v>1647</v>
      </c>
      <c r="Q152" s="121"/>
      <c r="R152" s="83" t="s">
        <v>226</v>
      </c>
    </row>
    <row r="153" spans="1:18" x14ac:dyDescent="0.35">
      <c r="A153" s="81">
        <v>105</v>
      </c>
      <c r="B153" s="184" t="s">
        <v>169</v>
      </c>
      <c r="C153" s="185"/>
      <c r="D153" s="185"/>
      <c r="E153" s="185"/>
      <c r="F153" s="185"/>
      <c r="G153" s="185"/>
      <c r="H153" s="185"/>
      <c r="I153" s="185"/>
      <c r="J153" s="185"/>
      <c r="K153" s="185"/>
      <c r="L153" s="185"/>
      <c r="M153" s="185"/>
      <c r="N153" s="185"/>
      <c r="O153" s="185"/>
      <c r="P153" s="82">
        <v>1910</v>
      </c>
      <c r="Q153" s="121"/>
      <c r="R153" s="83" t="s">
        <v>226</v>
      </c>
    </row>
    <row r="154" spans="1:18" x14ac:dyDescent="0.35">
      <c r="A154" s="81">
        <v>106</v>
      </c>
      <c r="B154" s="184" t="s">
        <v>170</v>
      </c>
      <c r="C154" s="185"/>
      <c r="D154" s="185"/>
      <c r="E154" s="185"/>
      <c r="F154" s="185"/>
      <c r="G154" s="185"/>
      <c r="H154" s="185"/>
      <c r="I154" s="185"/>
      <c r="J154" s="185"/>
      <c r="K154" s="185"/>
      <c r="L154" s="185"/>
      <c r="M154" s="185"/>
      <c r="N154" s="185"/>
      <c r="O154" s="185"/>
      <c r="P154" s="82">
        <v>1915</v>
      </c>
      <c r="Q154" s="121"/>
      <c r="R154" s="83" t="s">
        <v>226</v>
      </c>
    </row>
    <row r="155" spans="1:18" x14ac:dyDescent="0.35">
      <c r="A155" s="256" t="s">
        <v>232</v>
      </c>
      <c r="B155" s="257"/>
      <c r="C155" s="257"/>
      <c r="D155" s="257"/>
      <c r="E155" s="257"/>
      <c r="F155" s="257"/>
      <c r="G155" s="257"/>
      <c r="H155" s="257"/>
      <c r="I155" s="257"/>
      <c r="J155" s="257"/>
      <c r="K155" s="257"/>
      <c r="L155" s="257"/>
      <c r="M155" s="257"/>
      <c r="N155" s="257"/>
      <c r="O155" s="257"/>
      <c r="P155" s="257"/>
      <c r="Q155" s="257"/>
      <c r="R155" s="258"/>
    </row>
    <row r="156" spans="1:18" x14ac:dyDescent="0.35">
      <c r="A156" s="81">
        <v>107</v>
      </c>
      <c r="B156" s="184" t="s">
        <v>233</v>
      </c>
      <c r="C156" s="185"/>
      <c r="D156" s="185"/>
      <c r="E156" s="185"/>
      <c r="F156" s="185"/>
      <c r="G156" s="185"/>
      <c r="H156" s="185"/>
      <c r="I156" s="185"/>
      <c r="J156" s="185"/>
      <c r="K156" s="185"/>
      <c r="L156" s="185"/>
      <c r="M156" s="185"/>
      <c r="N156" s="185"/>
      <c r="O156" s="185"/>
      <c r="P156" s="82">
        <v>900</v>
      </c>
      <c r="Q156" s="121"/>
      <c r="R156" s="83" t="s">
        <v>197</v>
      </c>
    </row>
    <row r="157" spans="1:18" x14ac:dyDescent="0.35">
      <c r="A157" s="81">
        <v>108</v>
      </c>
      <c r="B157" s="184" t="s">
        <v>234</v>
      </c>
      <c r="C157" s="185"/>
      <c r="D157" s="185"/>
      <c r="E157" s="185"/>
      <c r="F157" s="185"/>
      <c r="G157" s="185"/>
      <c r="H157" s="185"/>
      <c r="I157" s="185"/>
      <c r="J157" s="185"/>
      <c r="K157" s="185"/>
      <c r="L157" s="185"/>
      <c r="M157" s="185"/>
      <c r="N157" s="185"/>
      <c r="O157" s="185"/>
      <c r="P157" s="94">
        <v>1796</v>
      </c>
      <c r="Q157" s="121"/>
      <c r="R157" s="83" t="s">
        <v>235</v>
      </c>
    </row>
    <row r="158" spans="1:18" x14ac:dyDescent="0.35">
      <c r="A158" s="81">
        <v>109</v>
      </c>
      <c r="B158" s="184" t="s">
        <v>236</v>
      </c>
      <c r="C158" s="185"/>
      <c r="D158" s="185"/>
      <c r="E158" s="185"/>
      <c r="F158" s="185"/>
      <c r="G158" s="185"/>
      <c r="H158" s="185"/>
      <c r="I158" s="185"/>
      <c r="J158" s="185"/>
      <c r="K158" s="185"/>
      <c r="L158" s="185"/>
      <c r="M158" s="185"/>
      <c r="N158" s="185"/>
      <c r="O158" s="185"/>
      <c r="P158" s="94">
        <v>1827</v>
      </c>
      <c r="Q158" s="121"/>
      <c r="R158" s="83" t="s">
        <v>235</v>
      </c>
    </row>
    <row r="159" spans="1:18" x14ac:dyDescent="0.35">
      <c r="A159" s="81">
        <v>110</v>
      </c>
      <c r="B159" s="186" t="s">
        <v>237</v>
      </c>
      <c r="C159" s="187"/>
      <c r="D159" s="187"/>
      <c r="E159" s="187"/>
      <c r="F159" s="187"/>
      <c r="G159" s="187"/>
      <c r="H159" s="187"/>
      <c r="I159" s="187"/>
      <c r="J159" s="187"/>
      <c r="K159" s="187"/>
      <c r="L159" s="187"/>
      <c r="M159" s="187"/>
      <c r="N159" s="187"/>
      <c r="O159" s="187"/>
      <c r="P159" s="95">
        <v>305</v>
      </c>
      <c r="Q159" s="150">
        <f>+SUM(Q83:Q86)+SUM(Q87)+SUM(Q92)+SUM(Q98:Q101)+SUM(Q102)+SUM(Q105:Q124)+SUM(Q127:Q154)+SUM(Q156:Q158)</f>
        <v>10608692.241999999</v>
      </c>
      <c r="R159" s="96" t="s">
        <v>238</v>
      </c>
    </row>
    <row r="160" spans="1:18" x14ac:dyDescent="0.35">
      <c r="A160" s="334" t="s">
        <v>147</v>
      </c>
      <c r="B160" s="335"/>
      <c r="C160" s="335"/>
      <c r="D160" s="335"/>
      <c r="E160" s="335"/>
      <c r="F160" s="335"/>
      <c r="G160" s="335"/>
      <c r="H160" s="335"/>
      <c r="I160" s="335"/>
      <c r="J160" s="335"/>
      <c r="K160" s="335"/>
      <c r="L160" s="335"/>
      <c r="M160" s="335"/>
      <c r="N160" s="335"/>
      <c r="O160" s="335"/>
      <c r="P160" s="335"/>
      <c r="Q160" s="335"/>
      <c r="R160" s="336"/>
    </row>
    <row r="161" spans="1:18" x14ac:dyDescent="0.35">
      <c r="A161" s="191" t="s">
        <v>239</v>
      </c>
      <c r="B161" s="192"/>
      <c r="C161" s="192"/>
      <c r="D161" s="192"/>
      <c r="E161" s="192"/>
      <c r="F161" s="192"/>
      <c r="G161" s="192"/>
      <c r="H161" s="192"/>
      <c r="I161" s="192"/>
      <c r="J161" s="192"/>
      <c r="K161" s="192"/>
      <c r="L161" s="192"/>
      <c r="M161" s="192"/>
      <c r="N161" s="192"/>
      <c r="O161" s="192"/>
      <c r="P161" s="192"/>
      <c r="Q161" s="192"/>
      <c r="R161" s="193"/>
    </row>
    <row r="162" spans="1:18" x14ac:dyDescent="0.35">
      <c r="A162" s="97">
        <v>111</v>
      </c>
      <c r="B162" s="182" t="s">
        <v>240</v>
      </c>
      <c r="C162" s="182"/>
      <c r="D162" s="182"/>
      <c r="E162" s="182"/>
      <c r="F162" s="182"/>
      <c r="G162" s="182"/>
      <c r="H162" s="182"/>
      <c r="I162" s="182"/>
      <c r="J162" s="182"/>
      <c r="K162" s="182"/>
      <c r="L162" s="182"/>
      <c r="M162" s="182"/>
      <c r="N162" s="182"/>
      <c r="O162" s="182"/>
      <c r="P162" s="98">
        <v>85</v>
      </c>
      <c r="Q162" s="136">
        <v>0</v>
      </c>
      <c r="R162" s="74" t="s">
        <v>235</v>
      </c>
    </row>
    <row r="163" spans="1:18" x14ac:dyDescent="0.35">
      <c r="A163" s="97">
        <v>112</v>
      </c>
      <c r="B163" s="182" t="s">
        <v>241</v>
      </c>
      <c r="C163" s="182"/>
      <c r="D163" s="182"/>
      <c r="E163" s="182"/>
      <c r="F163" s="182"/>
      <c r="G163" s="182"/>
      <c r="H163" s="182"/>
      <c r="I163" s="182"/>
      <c r="J163" s="182"/>
      <c r="K163" s="182"/>
      <c r="L163" s="182"/>
      <c r="M163" s="182"/>
      <c r="N163" s="182"/>
      <c r="O163" s="182"/>
      <c r="P163" s="98">
        <v>86</v>
      </c>
      <c r="Q163" s="137"/>
      <c r="R163" s="74" t="s">
        <v>242</v>
      </c>
    </row>
    <row r="164" spans="1:18" ht="14.45" customHeight="1" x14ac:dyDescent="0.35">
      <c r="A164" s="194" t="s">
        <v>243</v>
      </c>
      <c r="B164" s="195"/>
      <c r="C164" s="195"/>
      <c r="D164" s="195"/>
      <c r="E164" s="195"/>
      <c r="F164" s="195"/>
      <c r="G164" s="195"/>
      <c r="H164" s="195"/>
      <c r="I164" s="195"/>
      <c r="J164" s="195"/>
      <c r="K164" s="195"/>
      <c r="L164" s="195"/>
      <c r="M164" s="195"/>
      <c r="N164" s="195"/>
      <c r="O164" s="195"/>
      <c r="P164" s="195"/>
      <c r="Q164" s="195"/>
      <c r="R164" s="196"/>
    </row>
    <row r="165" spans="1:18" x14ac:dyDescent="0.35">
      <c r="A165" s="97">
        <v>113</v>
      </c>
      <c r="B165" s="182" t="s">
        <v>244</v>
      </c>
      <c r="C165" s="182"/>
      <c r="D165" s="182"/>
      <c r="E165" s="182"/>
      <c r="F165" s="182"/>
      <c r="G165" s="182"/>
      <c r="H165" s="182"/>
      <c r="I165" s="182"/>
      <c r="J165" s="182"/>
      <c r="K165" s="182"/>
      <c r="L165" s="182"/>
      <c r="M165" s="182"/>
      <c r="N165" s="182"/>
      <c r="O165" s="182"/>
      <c r="P165" s="98">
        <v>87</v>
      </c>
      <c r="Q165" s="138">
        <f>Q162+Q163</f>
        <v>0</v>
      </c>
      <c r="R165" s="74" t="s">
        <v>238</v>
      </c>
    </row>
    <row r="166" spans="1:18" x14ac:dyDescent="0.35">
      <c r="A166" s="253" t="s">
        <v>245</v>
      </c>
      <c r="B166" s="253"/>
      <c r="C166" s="253"/>
      <c r="D166" s="253"/>
      <c r="E166" s="253"/>
      <c r="F166" s="253"/>
      <c r="G166" s="253"/>
      <c r="H166" s="253"/>
      <c r="I166" s="253"/>
      <c r="J166" s="253"/>
      <c r="K166" s="253"/>
      <c r="L166" s="253"/>
      <c r="M166" s="253"/>
      <c r="N166" s="253"/>
      <c r="O166" s="253"/>
      <c r="P166" s="253"/>
      <c r="Q166" s="253"/>
      <c r="R166" s="253"/>
    </row>
    <row r="167" spans="1:18" x14ac:dyDescent="0.35">
      <c r="A167" s="178" t="s">
        <v>246</v>
      </c>
      <c r="B167" s="178"/>
      <c r="C167" s="178"/>
      <c r="D167" s="178"/>
      <c r="E167" s="98">
        <v>301</v>
      </c>
      <c r="F167" s="259"/>
      <c r="G167" s="259"/>
      <c r="H167" s="259"/>
      <c r="I167" s="259"/>
      <c r="J167" s="259"/>
      <c r="K167" s="259"/>
      <c r="L167" s="259"/>
      <c r="M167" s="259"/>
      <c r="N167" s="259"/>
      <c r="O167" s="259"/>
      <c r="P167" s="260"/>
      <c r="Q167" s="261"/>
      <c r="R167" s="262"/>
    </row>
    <row r="168" spans="1:18" x14ac:dyDescent="0.35">
      <c r="A168" s="269" t="s">
        <v>171</v>
      </c>
      <c r="B168" s="269"/>
      <c r="C168" s="269"/>
      <c r="D168" s="269"/>
      <c r="E168" s="98">
        <v>306</v>
      </c>
      <c r="F168" s="270"/>
      <c r="G168" s="270"/>
      <c r="H168" s="270"/>
      <c r="I168" s="270"/>
      <c r="J168" s="270"/>
      <c r="K168" s="270"/>
      <c r="L168" s="270"/>
      <c r="M168" s="270"/>
      <c r="N168" s="270"/>
      <c r="O168" s="270"/>
      <c r="P168" s="263"/>
      <c r="Q168" s="264"/>
      <c r="R168" s="265"/>
    </row>
    <row r="169" spans="1:18" x14ac:dyDescent="0.35">
      <c r="A169" s="271" t="s">
        <v>172</v>
      </c>
      <c r="B169" s="271"/>
      <c r="C169" s="271"/>
      <c r="D169" s="271"/>
      <c r="E169" s="272">
        <v>780</v>
      </c>
      <c r="F169" s="178"/>
      <c r="G169" s="178"/>
      <c r="H169" s="178"/>
      <c r="I169" s="178"/>
      <c r="J169" s="178"/>
      <c r="K169" s="178"/>
      <c r="L169" s="178"/>
      <c r="M169" s="178"/>
      <c r="N169" s="178"/>
      <c r="O169" s="178"/>
      <c r="P169" s="263"/>
      <c r="Q169" s="264"/>
      <c r="R169" s="265"/>
    </row>
    <row r="170" spans="1:18" x14ac:dyDescent="0.35">
      <c r="A170" s="271"/>
      <c r="B170" s="271"/>
      <c r="C170" s="271"/>
      <c r="D170" s="271"/>
      <c r="E170" s="272"/>
      <c r="F170" s="180"/>
      <c r="G170" s="180"/>
      <c r="H170" s="180"/>
      <c r="I170" s="180"/>
      <c r="J170" s="180"/>
      <c r="K170" s="180"/>
      <c r="L170" s="180"/>
      <c r="M170" s="180"/>
      <c r="N170" s="180"/>
      <c r="O170" s="180"/>
      <c r="P170" s="263"/>
      <c r="Q170" s="264"/>
      <c r="R170" s="265"/>
    </row>
    <row r="171" spans="1:18" x14ac:dyDescent="0.35">
      <c r="A171" s="271"/>
      <c r="B171" s="271"/>
      <c r="C171" s="271"/>
      <c r="D171" s="271"/>
      <c r="E171" s="272"/>
      <c r="F171" s="178"/>
      <c r="G171" s="178"/>
      <c r="H171" s="178"/>
      <c r="I171" s="178"/>
      <c r="J171" s="178"/>
      <c r="K171" s="178"/>
      <c r="L171" s="178"/>
      <c r="M171" s="178"/>
      <c r="N171" s="178"/>
      <c r="O171" s="178"/>
      <c r="P171" s="263"/>
      <c r="Q171" s="264"/>
      <c r="R171" s="265"/>
    </row>
    <row r="172" spans="1:18" x14ac:dyDescent="0.35">
      <c r="A172" s="271"/>
      <c r="B172" s="271"/>
      <c r="C172" s="271"/>
      <c r="D172" s="271"/>
      <c r="E172" s="272"/>
      <c r="F172" s="180"/>
      <c r="G172" s="180"/>
      <c r="H172" s="180"/>
      <c r="I172" s="180"/>
      <c r="J172" s="180"/>
      <c r="K172" s="180"/>
      <c r="L172" s="180"/>
      <c r="M172" s="180"/>
      <c r="N172" s="180"/>
      <c r="O172" s="180"/>
      <c r="P172" s="263"/>
      <c r="Q172" s="264"/>
      <c r="R172" s="265"/>
    </row>
    <row r="173" spans="1:18" x14ac:dyDescent="0.35">
      <c r="A173" s="271"/>
      <c r="B173" s="271"/>
      <c r="C173" s="271"/>
      <c r="D173" s="271"/>
      <c r="E173" s="272"/>
      <c r="F173" s="180"/>
      <c r="G173" s="180"/>
      <c r="H173" s="180"/>
      <c r="I173" s="180"/>
      <c r="J173" s="180"/>
      <c r="K173" s="180"/>
      <c r="L173" s="180"/>
      <c r="M173" s="180"/>
      <c r="N173" s="180"/>
      <c r="O173" s="180"/>
      <c r="P173" s="266"/>
      <c r="Q173" s="267"/>
      <c r="R173" s="268"/>
    </row>
    <row r="174" spans="1:18" x14ac:dyDescent="0.35">
      <c r="A174" s="181" t="s">
        <v>247</v>
      </c>
      <c r="B174" s="181"/>
      <c r="C174" s="181"/>
      <c r="D174" s="181"/>
      <c r="E174" s="181"/>
      <c r="F174" s="181"/>
      <c r="G174" s="181"/>
      <c r="H174" s="181"/>
      <c r="I174" s="181"/>
      <c r="J174" s="181"/>
      <c r="K174" s="181"/>
      <c r="L174" s="181"/>
      <c r="M174" s="181"/>
      <c r="N174" s="181"/>
      <c r="O174" s="181"/>
      <c r="P174" s="181"/>
      <c r="Q174" s="181"/>
      <c r="R174" s="181"/>
    </row>
    <row r="175" spans="1:18" x14ac:dyDescent="0.35">
      <c r="A175" s="103">
        <v>114</v>
      </c>
      <c r="B175" s="182" t="s">
        <v>248</v>
      </c>
      <c r="C175" s="182"/>
      <c r="D175" s="182"/>
      <c r="E175" s="182"/>
      <c r="F175" s="182"/>
      <c r="G175" s="182"/>
      <c r="H175" s="182"/>
      <c r="I175" s="182"/>
      <c r="J175" s="182"/>
      <c r="K175" s="182"/>
      <c r="L175" s="182"/>
      <c r="M175" s="182"/>
      <c r="N175" s="182"/>
      <c r="O175" s="182"/>
      <c r="P175" s="98">
        <v>90</v>
      </c>
      <c r="Q175" s="139">
        <f>+Q159</f>
        <v>10608692.241999999</v>
      </c>
      <c r="R175" s="74" t="s">
        <v>235</v>
      </c>
    </row>
    <row r="176" spans="1:18" x14ac:dyDescent="0.35">
      <c r="A176" s="103">
        <v>115</v>
      </c>
      <c r="B176" s="179" t="s">
        <v>249</v>
      </c>
      <c r="C176" s="179"/>
      <c r="D176" s="179"/>
      <c r="E176" s="179"/>
      <c r="F176" s="179"/>
      <c r="G176" s="179"/>
      <c r="H176" s="179"/>
      <c r="I176" s="179"/>
      <c r="J176" s="179"/>
      <c r="K176" s="179"/>
      <c r="L176" s="179"/>
      <c r="M176" s="179"/>
      <c r="N176" s="179"/>
      <c r="O176" s="105">
        <v>0.01</v>
      </c>
      <c r="P176" s="98">
        <v>39</v>
      </c>
      <c r="Q176" s="139">
        <f>Q175*O176</f>
        <v>106086.92241999999</v>
      </c>
      <c r="R176" s="74" t="s">
        <v>235</v>
      </c>
    </row>
    <row r="177" spans="1:18" x14ac:dyDescent="0.35">
      <c r="A177" s="103">
        <v>116</v>
      </c>
      <c r="B177" s="183" t="s">
        <v>250</v>
      </c>
      <c r="C177" s="183"/>
      <c r="D177" s="183"/>
      <c r="E177" s="183"/>
      <c r="F177" s="183"/>
      <c r="G177" s="183"/>
      <c r="H177" s="183"/>
      <c r="I177" s="183"/>
      <c r="J177" s="183"/>
      <c r="K177" s="183"/>
      <c r="L177" s="183"/>
      <c r="M177" s="183"/>
      <c r="N177" s="183"/>
      <c r="O177" s="183"/>
      <c r="P177" s="98">
        <v>91</v>
      </c>
      <c r="Q177" s="139">
        <f>Q175+Q176</f>
        <v>10714779.164419999</v>
      </c>
      <c r="R177" s="74" t="s">
        <v>238</v>
      </c>
    </row>
    <row r="178" spans="1:18" x14ac:dyDescent="0.35">
      <c r="A178" s="252" t="s">
        <v>173</v>
      </c>
      <c r="B178" s="253"/>
      <c r="C178" s="253"/>
      <c r="D178" s="253"/>
      <c r="E178" s="253"/>
      <c r="F178" s="253"/>
      <c r="G178" s="253"/>
      <c r="H178" s="253"/>
      <c r="I178" s="253"/>
      <c r="J178" s="253"/>
      <c r="K178" s="253"/>
      <c r="L178" s="253"/>
      <c r="M178" s="253"/>
      <c r="N178" s="253"/>
      <c r="O178" s="253"/>
      <c r="P178" s="253"/>
      <c r="Q178" s="253"/>
      <c r="R178" s="253"/>
    </row>
    <row r="179" spans="1:18" x14ac:dyDescent="0.35">
      <c r="A179" s="103">
        <v>117</v>
      </c>
      <c r="B179" s="182" t="s">
        <v>174</v>
      </c>
      <c r="C179" s="182"/>
      <c r="D179" s="182"/>
      <c r="E179" s="182"/>
      <c r="F179" s="182"/>
      <c r="G179" s="182"/>
      <c r="H179" s="182"/>
      <c r="I179" s="182"/>
      <c r="J179" s="182"/>
      <c r="K179" s="182"/>
      <c r="L179" s="182"/>
      <c r="M179" s="182"/>
      <c r="N179" s="182"/>
      <c r="O179" s="182"/>
      <c r="P179" s="98">
        <v>92</v>
      </c>
      <c r="Q179" s="139"/>
      <c r="R179" s="74" t="s">
        <v>235</v>
      </c>
    </row>
    <row r="180" spans="1:18" x14ac:dyDescent="0.35">
      <c r="A180" s="103">
        <v>118</v>
      </c>
      <c r="B180" s="254" t="s">
        <v>175</v>
      </c>
      <c r="C180" s="255"/>
      <c r="D180" s="255"/>
      <c r="E180" s="255"/>
      <c r="F180" s="255"/>
      <c r="G180" s="255"/>
      <c r="H180" s="255"/>
      <c r="I180" s="255"/>
      <c r="J180" s="255"/>
      <c r="K180" s="255"/>
      <c r="L180" s="255"/>
      <c r="M180" s="255"/>
      <c r="N180" s="255"/>
      <c r="O180" s="255"/>
      <c r="P180" s="98">
        <v>93</v>
      </c>
      <c r="Q180" s="139"/>
      <c r="R180" s="74" t="s">
        <v>235</v>
      </c>
    </row>
    <row r="181" spans="1:18" x14ac:dyDescent="0.35">
      <c r="A181" s="103">
        <v>119</v>
      </c>
      <c r="B181" s="183" t="s">
        <v>176</v>
      </c>
      <c r="C181" s="183"/>
      <c r="D181" s="183"/>
      <c r="E181" s="183"/>
      <c r="F181" s="183"/>
      <c r="G181" s="183"/>
      <c r="H181" s="183"/>
      <c r="I181" s="183"/>
      <c r="J181" s="183"/>
      <c r="K181" s="183"/>
      <c r="L181" s="183"/>
      <c r="M181" s="183"/>
      <c r="N181" s="183"/>
      <c r="O181" s="183"/>
      <c r="P181" s="98">
        <v>94</v>
      </c>
      <c r="Q181" s="139"/>
      <c r="R181" s="74" t="s">
        <v>238</v>
      </c>
    </row>
    <row r="193" s="70" customFormat="1" x14ac:dyDescent="0.35"/>
    <row r="194" s="70" customFormat="1" x14ac:dyDescent="0.35"/>
    <row r="195" s="70" customFormat="1" x14ac:dyDescent="0.35"/>
    <row r="196" s="70" customFormat="1" x14ac:dyDescent="0.35"/>
    <row r="197" s="70" customFormat="1" x14ac:dyDescent="0.35"/>
    <row r="198" s="70" customFormat="1" x14ac:dyDescent="0.35"/>
    <row r="199" s="70" customFormat="1" x14ac:dyDescent="0.35"/>
    <row r="200" s="70" customFormat="1" x14ac:dyDescent="0.35"/>
    <row r="201" s="70" customFormat="1" x14ac:dyDescent="0.35"/>
    <row r="202" s="70" customFormat="1" x14ac:dyDescent="0.35"/>
    <row r="203" s="70" customFormat="1" x14ac:dyDescent="0.35"/>
    <row r="204" s="70" customFormat="1" x14ac:dyDescent="0.35"/>
    <row r="205" s="70" customFormat="1" x14ac:dyDescent="0.35"/>
    <row r="206" s="70" customFormat="1" x14ac:dyDescent="0.35"/>
    <row r="207" s="70" customFormat="1" x14ac:dyDescent="0.35"/>
    <row r="208" s="70" customFormat="1" x14ac:dyDescent="0.35"/>
  </sheetData>
  <mergeCells count="303">
    <mergeCell ref="A178:R178"/>
    <mergeCell ref="B179:O179"/>
    <mergeCell ref="B180:O180"/>
    <mergeCell ref="B181:O181"/>
    <mergeCell ref="F172:O172"/>
    <mergeCell ref="F173:O173"/>
    <mergeCell ref="A174:R174"/>
    <mergeCell ref="B175:O175"/>
    <mergeCell ref="B176:N176"/>
    <mergeCell ref="B177:O177"/>
    <mergeCell ref="A167:D167"/>
    <mergeCell ref="F167:O167"/>
    <mergeCell ref="P167:R173"/>
    <mergeCell ref="A168:D168"/>
    <mergeCell ref="F168:O168"/>
    <mergeCell ref="A169:D173"/>
    <mergeCell ref="E169:E173"/>
    <mergeCell ref="F169:O169"/>
    <mergeCell ref="F170:O170"/>
    <mergeCell ref="F171:O171"/>
    <mergeCell ref="A161:R161"/>
    <mergeCell ref="B162:O162"/>
    <mergeCell ref="B163:O163"/>
    <mergeCell ref="A164:R164"/>
    <mergeCell ref="B165:O165"/>
    <mergeCell ref="A166:R166"/>
    <mergeCell ref="A155:R155"/>
    <mergeCell ref="B156:O156"/>
    <mergeCell ref="B157:O157"/>
    <mergeCell ref="B158:O158"/>
    <mergeCell ref="B159:O159"/>
    <mergeCell ref="A160:R160"/>
    <mergeCell ref="B149:O149"/>
    <mergeCell ref="B150:O150"/>
    <mergeCell ref="B151:O151"/>
    <mergeCell ref="B152:O152"/>
    <mergeCell ref="B153:O153"/>
    <mergeCell ref="B154:O154"/>
    <mergeCell ref="B145:D145"/>
    <mergeCell ref="H145:J145"/>
    <mergeCell ref="L145:O145"/>
    <mergeCell ref="B146:O146"/>
    <mergeCell ref="B147:O147"/>
    <mergeCell ref="B148:O148"/>
    <mergeCell ref="B139:O139"/>
    <mergeCell ref="B140:O140"/>
    <mergeCell ref="B141:O141"/>
    <mergeCell ref="B142:O142"/>
    <mergeCell ref="B143:O143"/>
    <mergeCell ref="B144:D144"/>
    <mergeCell ref="H144:J144"/>
    <mergeCell ref="L144:O144"/>
    <mergeCell ref="B133:O133"/>
    <mergeCell ref="B134:O134"/>
    <mergeCell ref="B135:O135"/>
    <mergeCell ref="B136:O136"/>
    <mergeCell ref="B137:O137"/>
    <mergeCell ref="B138:O138"/>
    <mergeCell ref="B127:F127"/>
    <mergeCell ref="H127:J127"/>
    <mergeCell ref="L127:O127"/>
    <mergeCell ref="A128:A132"/>
    <mergeCell ref="B128:O128"/>
    <mergeCell ref="B129:O129"/>
    <mergeCell ref="B130:O130"/>
    <mergeCell ref="B131:O131"/>
    <mergeCell ref="B132:O132"/>
    <mergeCell ref="B121:O121"/>
    <mergeCell ref="B122:O122"/>
    <mergeCell ref="B123:O123"/>
    <mergeCell ref="B124:O124"/>
    <mergeCell ref="A125:R125"/>
    <mergeCell ref="A126:R126"/>
    <mergeCell ref="B115:O115"/>
    <mergeCell ref="B116:O116"/>
    <mergeCell ref="B117:O117"/>
    <mergeCell ref="B118:O118"/>
    <mergeCell ref="B119:O119"/>
    <mergeCell ref="B120:O120"/>
    <mergeCell ref="B113:F113"/>
    <mergeCell ref="H113:J113"/>
    <mergeCell ref="L113:O113"/>
    <mergeCell ref="B114:F114"/>
    <mergeCell ref="H114:J114"/>
    <mergeCell ref="K114:O114"/>
    <mergeCell ref="B111:F111"/>
    <mergeCell ref="H111:J111"/>
    <mergeCell ref="L111:O111"/>
    <mergeCell ref="B112:F112"/>
    <mergeCell ref="H112:J112"/>
    <mergeCell ref="L112:O112"/>
    <mergeCell ref="B109:F109"/>
    <mergeCell ref="H109:J109"/>
    <mergeCell ref="K109:O109"/>
    <mergeCell ref="B110:F110"/>
    <mergeCell ref="H110:J110"/>
    <mergeCell ref="K110:O110"/>
    <mergeCell ref="B107:F107"/>
    <mergeCell ref="H107:J107"/>
    <mergeCell ref="K107:O107"/>
    <mergeCell ref="B108:F108"/>
    <mergeCell ref="H108:J108"/>
    <mergeCell ref="L108:O108"/>
    <mergeCell ref="B105:F105"/>
    <mergeCell ref="H105:J105"/>
    <mergeCell ref="L105:O105"/>
    <mergeCell ref="B106:F106"/>
    <mergeCell ref="H106:J106"/>
    <mergeCell ref="L106:O106"/>
    <mergeCell ref="R102:R104"/>
    <mergeCell ref="B103:F103"/>
    <mergeCell ref="H103:J103"/>
    <mergeCell ref="K103:O103"/>
    <mergeCell ref="B104:F104"/>
    <mergeCell ref="H104:J104"/>
    <mergeCell ref="K104:O104"/>
    <mergeCell ref="B101:F101"/>
    <mergeCell ref="H101:J101"/>
    <mergeCell ref="K101:O101"/>
    <mergeCell ref="A102:A104"/>
    <mergeCell ref="B102:F102"/>
    <mergeCell ref="K102:O102"/>
    <mergeCell ref="B99:F99"/>
    <mergeCell ref="H99:J99"/>
    <mergeCell ref="K99:O99"/>
    <mergeCell ref="B100:F100"/>
    <mergeCell ref="H100:J100"/>
    <mergeCell ref="K100:O100"/>
    <mergeCell ref="B98:F98"/>
    <mergeCell ref="H98:J98"/>
    <mergeCell ref="L98:O98"/>
    <mergeCell ref="K94:O94"/>
    <mergeCell ref="B95:F95"/>
    <mergeCell ref="H95:J95"/>
    <mergeCell ref="L95:O95"/>
    <mergeCell ref="B96:F96"/>
    <mergeCell ref="H96:J96"/>
    <mergeCell ref="L96:O96"/>
    <mergeCell ref="A87:A91"/>
    <mergeCell ref="B87:F87"/>
    <mergeCell ref="H87:J87"/>
    <mergeCell ref="L87:O87"/>
    <mergeCell ref="A92:A97"/>
    <mergeCell ref="B92:F92"/>
    <mergeCell ref="H92:J92"/>
    <mergeCell ref="L92:O92"/>
    <mergeCell ref="R92:R97"/>
    <mergeCell ref="B93:F93"/>
    <mergeCell ref="H93:J93"/>
    <mergeCell ref="L93:O93"/>
    <mergeCell ref="B94:F94"/>
    <mergeCell ref="H94:J94"/>
    <mergeCell ref="B97:F97"/>
    <mergeCell ref="H97:J97"/>
    <mergeCell ref="L97:O97"/>
    <mergeCell ref="R87:R91"/>
    <mergeCell ref="B88:F88"/>
    <mergeCell ref="H88:J88"/>
    <mergeCell ref="L88:O88"/>
    <mergeCell ref="B89:F89"/>
    <mergeCell ref="H89:J89"/>
    <mergeCell ref="B85:F85"/>
    <mergeCell ref="H85:J85"/>
    <mergeCell ref="L85:O85"/>
    <mergeCell ref="B86:F86"/>
    <mergeCell ref="H86:J86"/>
    <mergeCell ref="L86:O86"/>
    <mergeCell ref="K89:O89"/>
    <mergeCell ref="B90:F90"/>
    <mergeCell ref="H90:J90"/>
    <mergeCell ref="K90:O90"/>
    <mergeCell ref="B91:F91"/>
    <mergeCell ref="H91:J91"/>
    <mergeCell ref="K91:O91"/>
    <mergeCell ref="A81:R81"/>
    <mergeCell ref="A82:R82"/>
    <mergeCell ref="B83:F83"/>
    <mergeCell ref="G83:J83"/>
    <mergeCell ref="K83:O83"/>
    <mergeCell ref="B84:F84"/>
    <mergeCell ref="H84:J84"/>
    <mergeCell ref="L84:O84"/>
    <mergeCell ref="B75:O75"/>
    <mergeCell ref="B76:O76"/>
    <mergeCell ref="B77:O77"/>
    <mergeCell ref="B78:O78"/>
    <mergeCell ref="B79:O79"/>
    <mergeCell ref="A80:R80"/>
    <mergeCell ref="B69:O69"/>
    <mergeCell ref="B70:O70"/>
    <mergeCell ref="B71:O71"/>
    <mergeCell ref="B72:O72"/>
    <mergeCell ref="B73:O73"/>
    <mergeCell ref="B74:O74"/>
    <mergeCell ref="B63:O63"/>
    <mergeCell ref="B64:O64"/>
    <mergeCell ref="B65:O65"/>
    <mergeCell ref="B66:O66"/>
    <mergeCell ref="B67:O67"/>
    <mergeCell ref="B68:O68"/>
    <mergeCell ref="A57:R57"/>
    <mergeCell ref="B58:O58"/>
    <mergeCell ref="B59:O59"/>
    <mergeCell ref="B60:O60"/>
    <mergeCell ref="B61:O61"/>
    <mergeCell ref="B62:O62"/>
    <mergeCell ref="B51:O51"/>
    <mergeCell ref="B52:O52"/>
    <mergeCell ref="B53:O53"/>
    <mergeCell ref="B54:O54"/>
    <mergeCell ref="B55:O55"/>
    <mergeCell ref="B56:O56"/>
    <mergeCell ref="B45:O45"/>
    <mergeCell ref="A46:R46"/>
    <mergeCell ref="A47:R47"/>
    <mergeCell ref="B48:O48"/>
    <mergeCell ref="A49:R49"/>
    <mergeCell ref="A50:R50"/>
    <mergeCell ref="B41:O41"/>
    <mergeCell ref="B42:O42"/>
    <mergeCell ref="B43:C43"/>
    <mergeCell ref="F43:J43"/>
    <mergeCell ref="L43:O43"/>
    <mergeCell ref="B44:O44"/>
    <mergeCell ref="A35:R35"/>
    <mergeCell ref="A36:R36"/>
    <mergeCell ref="B37:O37"/>
    <mergeCell ref="B38:O38"/>
    <mergeCell ref="B39:O39"/>
    <mergeCell ref="B40:O40"/>
    <mergeCell ref="B31:M31"/>
    <mergeCell ref="B32:M32"/>
    <mergeCell ref="B33:C33"/>
    <mergeCell ref="F33:J33"/>
    <mergeCell ref="L33:O33"/>
    <mergeCell ref="B34:C34"/>
    <mergeCell ref="F34:J34"/>
    <mergeCell ref="L34:O34"/>
    <mergeCell ref="B28:O28"/>
    <mergeCell ref="B29:E29"/>
    <mergeCell ref="G29:H29"/>
    <mergeCell ref="L29:M29"/>
    <mergeCell ref="B30:J30"/>
    <mergeCell ref="L30:M30"/>
    <mergeCell ref="A25:A29"/>
    <mergeCell ref="B25:E25"/>
    <mergeCell ref="G25:H25"/>
    <mergeCell ref="L25:M25"/>
    <mergeCell ref="B26:E26"/>
    <mergeCell ref="G26:H26"/>
    <mergeCell ref="L26:M26"/>
    <mergeCell ref="B27:E27"/>
    <mergeCell ref="G27:H27"/>
    <mergeCell ref="L27:M27"/>
    <mergeCell ref="B19:E19"/>
    <mergeCell ref="G19:H19"/>
    <mergeCell ref="L19:M19"/>
    <mergeCell ref="B20:O20"/>
    <mergeCell ref="A21:A24"/>
    <mergeCell ref="B21:M21"/>
    <mergeCell ref="B22:M22"/>
    <mergeCell ref="B23:M23"/>
    <mergeCell ref="B24:O24"/>
    <mergeCell ref="B8:O8"/>
    <mergeCell ref="B9:M9"/>
    <mergeCell ref="R9:R11"/>
    <mergeCell ref="B10:M10"/>
    <mergeCell ref="B11:M11"/>
    <mergeCell ref="A12:A18"/>
    <mergeCell ref="B12:E12"/>
    <mergeCell ref="G12:H12"/>
    <mergeCell ref="L12:M12"/>
    <mergeCell ref="R12:R18"/>
    <mergeCell ref="B16:E16"/>
    <mergeCell ref="G16:H16"/>
    <mergeCell ref="L16:M16"/>
    <mergeCell ref="B17:M17"/>
    <mergeCell ref="B18:J18"/>
    <mergeCell ref="L18:M18"/>
    <mergeCell ref="B13:J13"/>
    <mergeCell ref="L13:M13"/>
    <mergeCell ref="B14:J14"/>
    <mergeCell ref="L14:M14"/>
    <mergeCell ref="B15:E15"/>
    <mergeCell ref="G15:H15"/>
    <mergeCell ref="L15:M15"/>
    <mergeCell ref="A5:R5"/>
    <mergeCell ref="B6:E6"/>
    <mergeCell ref="G6:H6"/>
    <mergeCell ref="L6:M6"/>
    <mergeCell ref="B7:E7"/>
    <mergeCell ref="G7:H7"/>
    <mergeCell ref="L7:M7"/>
    <mergeCell ref="A1:R1"/>
    <mergeCell ref="A2:E4"/>
    <mergeCell ref="F2:O2"/>
    <mergeCell ref="P2:R4"/>
    <mergeCell ref="F3:J3"/>
    <mergeCell ref="K3:O3"/>
    <mergeCell ref="F4:H4"/>
    <mergeCell ref="I4:J4"/>
    <mergeCell ref="K4:M4"/>
    <mergeCell ref="N4:O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700CE-D704-470F-80FA-A80426843A3E}">
  <dimension ref="A1:R208"/>
  <sheetViews>
    <sheetView showGridLines="0" tabSelected="1" topLeftCell="C135" zoomScale="80" zoomScaleNormal="80" workbookViewId="0">
      <selection activeCell="B142" sqref="B142:O142"/>
    </sheetView>
  </sheetViews>
  <sheetFormatPr baseColWidth="10" defaultColWidth="11.53125" defaultRowHeight="13.5" x14ac:dyDescent="0.35"/>
  <cols>
    <col min="1" max="1" width="4.1328125" style="70" bestFit="1" customWidth="1"/>
    <col min="2" max="2" width="32" style="70" customWidth="1"/>
    <col min="3" max="4" width="11.53125" style="70"/>
    <col min="5" max="5" width="17.796875" style="70" customWidth="1"/>
    <col min="6" max="6" width="7" style="70" customWidth="1"/>
    <col min="7" max="8" width="11.53125" style="70"/>
    <col min="9" max="9" width="7.33203125" style="70" customWidth="1"/>
    <col min="10" max="10" width="11.19921875" style="70" customWidth="1"/>
    <col min="11" max="11" width="7.6640625" style="70" customWidth="1"/>
    <col min="12" max="13" width="11.53125" style="70"/>
    <col min="14" max="14" width="7" style="70" customWidth="1"/>
    <col min="15" max="15" width="18.796875" style="70" customWidth="1"/>
    <col min="16" max="16" width="7.19921875" style="70" customWidth="1"/>
    <col min="17" max="17" width="23.19921875" style="70" customWidth="1"/>
    <col min="18" max="18" width="2.1328125" style="70" bestFit="1" customWidth="1"/>
    <col min="19" max="16384" width="11.53125" style="70"/>
  </cols>
  <sheetData>
    <row r="1" spans="1:18" x14ac:dyDescent="0.35">
      <c r="A1" s="286" t="s">
        <v>285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6"/>
    </row>
    <row r="2" spans="1:18" x14ac:dyDescent="0.35">
      <c r="A2" s="286" t="s">
        <v>286</v>
      </c>
      <c r="B2" s="286"/>
      <c r="C2" s="286"/>
      <c r="D2" s="286"/>
      <c r="E2" s="286"/>
      <c r="F2" s="287" t="s">
        <v>287</v>
      </c>
      <c r="G2" s="287"/>
      <c r="H2" s="287"/>
      <c r="I2" s="287"/>
      <c r="J2" s="287"/>
      <c r="K2" s="287"/>
      <c r="L2" s="287"/>
      <c r="M2" s="287"/>
      <c r="N2" s="287"/>
      <c r="O2" s="287"/>
      <c r="P2" s="288" t="s">
        <v>288</v>
      </c>
      <c r="Q2" s="288"/>
      <c r="R2" s="288"/>
    </row>
    <row r="3" spans="1:18" x14ac:dyDescent="0.35">
      <c r="A3" s="286"/>
      <c r="B3" s="286"/>
      <c r="C3" s="286"/>
      <c r="D3" s="286"/>
      <c r="E3" s="286"/>
      <c r="F3" s="289" t="s">
        <v>289</v>
      </c>
      <c r="G3" s="289"/>
      <c r="H3" s="289"/>
      <c r="I3" s="289"/>
      <c r="J3" s="289"/>
      <c r="K3" s="289" t="s">
        <v>290</v>
      </c>
      <c r="L3" s="289"/>
      <c r="M3" s="289"/>
      <c r="N3" s="289"/>
      <c r="O3" s="289"/>
      <c r="P3" s="288"/>
      <c r="Q3" s="288"/>
      <c r="R3" s="288"/>
    </row>
    <row r="4" spans="1:18" x14ac:dyDescent="0.35">
      <c r="A4" s="286"/>
      <c r="B4" s="286"/>
      <c r="C4" s="286"/>
      <c r="D4" s="286"/>
      <c r="E4" s="286"/>
      <c r="F4" s="290" t="s">
        <v>291</v>
      </c>
      <c r="G4" s="290"/>
      <c r="H4" s="290"/>
      <c r="I4" s="291" t="s">
        <v>292</v>
      </c>
      <c r="J4" s="291"/>
      <c r="K4" s="290" t="s">
        <v>291</v>
      </c>
      <c r="L4" s="290"/>
      <c r="M4" s="290"/>
      <c r="N4" s="290" t="s">
        <v>293</v>
      </c>
      <c r="O4" s="290"/>
      <c r="P4" s="288"/>
      <c r="Q4" s="288"/>
      <c r="R4" s="288"/>
    </row>
    <row r="5" spans="1:18" x14ac:dyDescent="0.35">
      <c r="A5" s="284" t="s">
        <v>294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284"/>
      <c r="P5" s="284"/>
      <c r="Q5" s="284"/>
      <c r="R5" s="284"/>
    </row>
    <row r="6" spans="1:18" x14ac:dyDescent="0.35">
      <c r="A6" s="115">
        <v>1</v>
      </c>
      <c r="B6" s="277" t="s">
        <v>295</v>
      </c>
      <c r="C6" s="277"/>
      <c r="D6" s="277"/>
      <c r="E6" s="277"/>
      <c r="F6" s="116">
        <v>1592</v>
      </c>
      <c r="G6" s="285"/>
      <c r="H6" s="285"/>
      <c r="I6" s="118">
        <v>1024</v>
      </c>
      <c r="J6" s="119"/>
      <c r="K6" s="116">
        <v>1593</v>
      </c>
      <c r="L6" s="285"/>
      <c r="M6" s="285"/>
      <c r="N6" s="118">
        <v>1025</v>
      </c>
      <c r="O6" s="120">
        <v>0</v>
      </c>
      <c r="P6" s="116">
        <v>104</v>
      </c>
      <c r="Q6" s="121">
        <v>0</v>
      </c>
      <c r="R6" s="110" t="s">
        <v>197</v>
      </c>
    </row>
    <row r="7" spans="1:18" x14ac:dyDescent="0.35">
      <c r="A7" s="115">
        <v>2</v>
      </c>
      <c r="B7" s="277" t="s">
        <v>296</v>
      </c>
      <c r="C7" s="277"/>
      <c r="D7" s="277"/>
      <c r="E7" s="277"/>
      <c r="F7" s="116">
        <v>1594</v>
      </c>
      <c r="G7" s="285"/>
      <c r="H7" s="285"/>
      <c r="I7" s="118">
        <v>1026</v>
      </c>
      <c r="J7" s="122"/>
      <c r="K7" s="116">
        <v>1595</v>
      </c>
      <c r="L7" s="285"/>
      <c r="M7" s="285"/>
      <c r="N7" s="118">
        <v>1027</v>
      </c>
      <c r="O7" s="120">
        <v>0</v>
      </c>
      <c r="P7" s="116">
        <v>105</v>
      </c>
      <c r="Q7" s="121">
        <v>0</v>
      </c>
      <c r="R7" s="123" t="s">
        <v>197</v>
      </c>
    </row>
    <row r="8" spans="1:18" x14ac:dyDescent="0.35">
      <c r="A8" s="115">
        <v>3</v>
      </c>
      <c r="B8" s="277" t="s">
        <v>297</v>
      </c>
      <c r="C8" s="277"/>
      <c r="D8" s="277"/>
      <c r="E8" s="277"/>
      <c r="F8" s="277"/>
      <c r="G8" s="277"/>
      <c r="H8" s="277"/>
      <c r="I8" s="277"/>
      <c r="J8" s="277"/>
      <c r="K8" s="277"/>
      <c r="L8" s="277"/>
      <c r="M8" s="277"/>
      <c r="N8" s="277"/>
      <c r="O8" s="277"/>
      <c r="P8" s="116">
        <v>106</v>
      </c>
      <c r="Q8" s="121"/>
      <c r="R8" s="123" t="s">
        <v>197</v>
      </c>
    </row>
    <row r="9" spans="1:18" x14ac:dyDescent="0.35">
      <c r="A9" s="115">
        <v>4</v>
      </c>
      <c r="B9" s="282" t="s">
        <v>107</v>
      </c>
      <c r="C9" s="282"/>
      <c r="D9" s="282"/>
      <c r="E9" s="282"/>
      <c r="F9" s="282"/>
      <c r="G9" s="282"/>
      <c r="H9" s="282"/>
      <c r="I9" s="282"/>
      <c r="J9" s="282"/>
      <c r="K9" s="282"/>
      <c r="L9" s="282"/>
      <c r="M9" s="282"/>
      <c r="N9" s="124">
        <v>603</v>
      </c>
      <c r="O9" s="119"/>
      <c r="P9" s="125">
        <v>108</v>
      </c>
      <c r="Q9" s="121"/>
      <c r="R9" s="292" t="s">
        <v>104</v>
      </c>
    </row>
    <row r="10" spans="1:18" x14ac:dyDescent="0.35">
      <c r="A10" s="115"/>
      <c r="B10" s="282" t="s">
        <v>298</v>
      </c>
      <c r="C10" s="282"/>
      <c r="D10" s="282"/>
      <c r="E10" s="282"/>
      <c r="F10" s="282"/>
      <c r="G10" s="282"/>
      <c r="H10" s="282"/>
      <c r="I10" s="282"/>
      <c r="J10" s="282"/>
      <c r="K10" s="282"/>
      <c r="L10" s="282"/>
      <c r="M10" s="282"/>
      <c r="N10" s="124">
        <v>1920</v>
      </c>
      <c r="O10" s="119"/>
      <c r="P10" s="125">
        <v>1921</v>
      </c>
      <c r="Q10" s="121"/>
      <c r="R10" s="293"/>
    </row>
    <row r="11" spans="1:18" x14ac:dyDescent="0.35">
      <c r="A11" s="115"/>
      <c r="B11" s="282" t="s">
        <v>299</v>
      </c>
      <c r="C11" s="282"/>
      <c r="D11" s="282"/>
      <c r="E11" s="282"/>
      <c r="F11" s="282"/>
      <c r="G11" s="282"/>
      <c r="H11" s="282"/>
      <c r="I11" s="282"/>
      <c r="J11" s="282"/>
      <c r="K11" s="282"/>
      <c r="L11" s="282"/>
      <c r="M11" s="282"/>
      <c r="N11" s="124">
        <v>1922</v>
      </c>
      <c r="O11" s="119"/>
      <c r="P11" s="125">
        <v>1923</v>
      </c>
      <c r="Q11" s="121"/>
      <c r="R11" s="294"/>
    </row>
    <row r="12" spans="1:18" x14ac:dyDescent="0.35">
      <c r="A12" s="295">
        <v>5</v>
      </c>
      <c r="B12" s="296" t="s">
        <v>300</v>
      </c>
      <c r="C12" s="296"/>
      <c r="D12" s="296"/>
      <c r="E12" s="296"/>
      <c r="F12" s="116">
        <v>1721</v>
      </c>
      <c r="G12" s="297"/>
      <c r="H12" s="297"/>
      <c r="I12" s="118">
        <v>1722</v>
      </c>
      <c r="J12" s="126"/>
      <c r="K12" s="116">
        <v>1596</v>
      </c>
      <c r="L12" s="297"/>
      <c r="M12" s="297"/>
      <c r="N12" s="127">
        <v>954</v>
      </c>
      <c r="O12" s="119"/>
      <c r="P12" s="116">
        <v>955</v>
      </c>
      <c r="Q12" s="121"/>
      <c r="R12" s="298" t="s">
        <v>197</v>
      </c>
    </row>
    <row r="13" spans="1:18" x14ac:dyDescent="0.35">
      <c r="A13" s="295"/>
      <c r="B13" s="302" t="s">
        <v>301</v>
      </c>
      <c r="C13" s="303"/>
      <c r="D13" s="303"/>
      <c r="E13" s="303"/>
      <c r="F13" s="303"/>
      <c r="G13" s="303"/>
      <c r="H13" s="303"/>
      <c r="I13" s="303"/>
      <c r="J13" s="303"/>
      <c r="K13" s="128">
        <v>1917</v>
      </c>
      <c r="L13" s="304">
        <v>0</v>
      </c>
      <c r="M13" s="305"/>
      <c r="N13" s="127">
        <v>1848</v>
      </c>
      <c r="O13" s="119">
        <v>0</v>
      </c>
      <c r="P13" s="116">
        <v>1849</v>
      </c>
      <c r="Q13" s="121"/>
      <c r="R13" s="299"/>
    </row>
    <row r="14" spans="1:18" x14ac:dyDescent="0.35">
      <c r="A14" s="295"/>
      <c r="B14" s="301" t="s">
        <v>108</v>
      </c>
      <c r="C14" s="301"/>
      <c r="D14" s="301"/>
      <c r="E14" s="301"/>
      <c r="F14" s="301"/>
      <c r="G14" s="301"/>
      <c r="H14" s="301"/>
      <c r="I14" s="301"/>
      <c r="J14" s="301"/>
      <c r="K14" s="127">
        <v>1850</v>
      </c>
      <c r="L14" s="297"/>
      <c r="M14" s="297"/>
      <c r="N14" s="129">
        <v>1851</v>
      </c>
      <c r="O14" s="119"/>
      <c r="P14" s="127">
        <v>1852</v>
      </c>
      <c r="Q14" s="121"/>
      <c r="R14" s="299"/>
    </row>
    <row r="15" spans="1:18" x14ac:dyDescent="0.35">
      <c r="A15" s="295"/>
      <c r="B15" s="306" t="s">
        <v>109</v>
      </c>
      <c r="C15" s="306"/>
      <c r="D15" s="306"/>
      <c r="E15" s="306"/>
      <c r="F15" s="127">
        <v>1853</v>
      </c>
      <c r="G15" s="297"/>
      <c r="H15" s="297"/>
      <c r="I15" s="130">
        <v>1854</v>
      </c>
      <c r="J15" s="126"/>
      <c r="K15" s="127">
        <v>1855</v>
      </c>
      <c r="L15" s="297"/>
      <c r="M15" s="297"/>
      <c r="N15" s="127">
        <v>1856</v>
      </c>
      <c r="O15" s="119"/>
      <c r="P15" s="127">
        <v>1857</v>
      </c>
      <c r="Q15" s="121"/>
      <c r="R15" s="299"/>
    </row>
    <row r="16" spans="1:18" x14ac:dyDescent="0.35">
      <c r="A16" s="295"/>
      <c r="B16" s="277" t="s">
        <v>110</v>
      </c>
      <c r="C16" s="277"/>
      <c r="D16" s="277"/>
      <c r="E16" s="277"/>
      <c r="F16" s="116">
        <v>1858</v>
      </c>
      <c r="G16" s="285"/>
      <c r="H16" s="285"/>
      <c r="I16" s="118">
        <v>1859</v>
      </c>
      <c r="J16" s="119"/>
      <c r="K16" s="116">
        <v>1860</v>
      </c>
      <c r="L16" s="285"/>
      <c r="M16" s="285"/>
      <c r="N16" s="127">
        <v>1861</v>
      </c>
      <c r="O16" s="119"/>
      <c r="P16" s="116">
        <v>1862</v>
      </c>
      <c r="Q16" s="121"/>
      <c r="R16" s="299"/>
    </row>
    <row r="17" spans="1:18" x14ac:dyDescent="0.35">
      <c r="A17" s="295"/>
      <c r="B17" s="301" t="s">
        <v>111</v>
      </c>
      <c r="C17" s="301"/>
      <c r="D17" s="301"/>
      <c r="E17" s="301"/>
      <c r="F17" s="301"/>
      <c r="G17" s="301"/>
      <c r="H17" s="301"/>
      <c r="I17" s="301"/>
      <c r="J17" s="301"/>
      <c r="K17" s="301"/>
      <c r="L17" s="301"/>
      <c r="M17" s="301"/>
      <c r="N17" s="127">
        <v>1872</v>
      </c>
      <c r="O17" s="119"/>
      <c r="P17" s="116">
        <v>1873</v>
      </c>
      <c r="Q17" s="121"/>
      <c r="R17" s="299"/>
    </row>
    <row r="18" spans="1:18" x14ac:dyDescent="0.35">
      <c r="A18" s="295"/>
      <c r="B18" s="301" t="s">
        <v>112</v>
      </c>
      <c r="C18" s="301"/>
      <c r="D18" s="301"/>
      <c r="E18" s="301"/>
      <c r="F18" s="301"/>
      <c r="G18" s="301"/>
      <c r="H18" s="301"/>
      <c r="I18" s="301"/>
      <c r="J18" s="301"/>
      <c r="K18" s="116">
        <v>1863</v>
      </c>
      <c r="L18" s="285"/>
      <c r="M18" s="285"/>
      <c r="N18" s="127">
        <v>1864</v>
      </c>
      <c r="O18" s="119"/>
      <c r="P18" s="116">
        <v>1865</v>
      </c>
      <c r="Q18" s="121"/>
      <c r="R18" s="300"/>
    </row>
    <row r="19" spans="1:18" x14ac:dyDescent="0.35">
      <c r="A19" s="115">
        <v>6</v>
      </c>
      <c r="B19" s="307" t="s">
        <v>113</v>
      </c>
      <c r="C19" s="308"/>
      <c r="D19" s="308"/>
      <c r="E19" s="308"/>
      <c r="F19" s="147">
        <v>1597</v>
      </c>
      <c r="G19" s="309"/>
      <c r="H19" s="309"/>
      <c r="I19" s="148">
        <v>1598</v>
      </c>
      <c r="J19" s="149"/>
      <c r="K19" s="147">
        <v>1599</v>
      </c>
      <c r="L19" s="309"/>
      <c r="M19" s="309"/>
      <c r="N19" s="148">
        <v>1631</v>
      </c>
      <c r="O19" s="149"/>
      <c r="P19" s="147">
        <v>1632</v>
      </c>
      <c r="Q19" s="150">
        <f>+Tributación!F21</f>
        <v>125470452</v>
      </c>
      <c r="R19" s="123" t="s">
        <v>197</v>
      </c>
    </row>
    <row r="20" spans="1:18" x14ac:dyDescent="0.35">
      <c r="A20" s="115">
        <v>7</v>
      </c>
      <c r="B20" s="310" t="s">
        <v>114</v>
      </c>
      <c r="C20" s="310"/>
      <c r="D20" s="310"/>
      <c r="E20" s="310"/>
      <c r="F20" s="310"/>
      <c r="G20" s="310"/>
      <c r="H20" s="310"/>
      <c r="I20" s="310"/>
      <c r="J20" s="310"/>
      <c r="K20" s="310"/>
      <c r="L20" s="310"/>
      <c r="M20" s="310"/>
      <c r="N20" s="310"/>
      <c r="O20" s="310"/>
      <c r="P20" s="116">
        <v>110</v>
      </c>
      <c r="Q20" s="121"/>
      <c r="R20" s="123" t="s">
        <v>197</v>
      </c>
    </row>
    <row r="21" spans="1:18" x14ac:dyDescent="0.35">
      <c r="A21" s="295">
        <v>8</v>
      </c>
      <c r="B21" s="301" t="s">
        <v>302</v>
      </c>
      <c r="C21" s="301"/>
      <c r="D21" s="301"/>
      <c r="E21" s="301"/>
      <c r="F21" s="301"/>
      <c r="G21" s="301"/>
      <c r="H21" s="301"/>
      <c r="I21" s="301"/>
      <c r="J21" s="301"/>
      <c r="K21" s="301"/>
      <c r="L21" s="301"/>
      <c r="M21" s="301"/>
      <c r="N21" s="118">
        <v>605</v>
      </c>
      <c r="O21" s="117"/>
      <c r="P21" s="116">
        <v>155</v>
      </c>
      <c r="Q21" s="121"/>
      <c r="R21" s="123" t="s">
        <v>197</v>
      </c>
    </row>
    <row r="22" spans="1:18" x14ac:dyDescent="0.35">
      <c r="A22" s="295"/>
      <c r="B22" s="301" t="s">
        <v>115</v>
      </c>
      <c r="C22" s="301"/>
      <c r="D22" s="301"/>
      <c r="E22" s="301"/>
      <c r="F22" s="301"/>
      <c r="G22" s="301"/>
      <c r="H22" s="301"/>
      <c r="I22" s="301"/>
      <c r="J22" s="301"/>
      <c r="K22" s="301"/>
      <c r="L22" s="301"/>
      <c r="M22" s="301"/>
      <c r="N22" s="118">
        <v>1866</v>
      </c>
      <c r="O22" s="117"/>
      <c r="P22" s="116">
        <v>1867</v>
      </c>
      <c r="Q22" s="121"/>
      <c r="R22" s="123" t="s">
        <v>197</v>
      </c>
    </row>
    <row r="23" spans="1:18" x14ac:dyDescent="0.35">
      <c r="A23" s="295"/>
      <c r="B23" s="301" t="s">
        <v>303</v>
      </c>
      <c r="C23" s="301"/>
      <c r="D23" s="301"/>
      <c r="E23" s="301"/>
      <c r="F23" s="301"/>
      <c r="G23" s="301"/>
      <c r="H23" s="301"/>
      <c r="I23" s="301"/>
      <c r="J23" s="301"/>
      <c r="K23" s="301"/>
      <c r="L23" s="301"/>
      <c r="M23" s="301"/>
      <c r="N23" s="118">
        <v>1868</v>
      </c>
      <c r="O23" s="117"/>
      <c r="P23" s="116">
        <v>1869</v>
      </c>
      <c r="Q23" s="121"/>
      <c r="R23" s="123" t="s">
        <v>197</v>
      </c>
    </row>
    <row r="24" spans="1:18" x14ac:dyDescent="0.35">
      <c r="A24" s="295"/>
      <c r="B24" s="301" t="s">
        <v>116</v>
      </c>
      <c r="C24" s="301"/>
      <c r="D24" s="301"/>
      <c r="E24" s="301"/>
      <c r="F24" s="301"/>
      <c r="G24" s="301"/>
      <c r="H24" s="301"/>
      <c r="I24" s="301"/>
      <c r="J24" s="301"/>
      <c r="K24" s="301"/>
      <c r="L24" s="301"/>
      <c r="M24" s="301"/>
      <c r="N24" s="301"/>
      <c r="O24" s="301"/>
      <c r="P24" s="116">
        <v>1871</v>
      </c>
      <c r="Q24" s="121"/>
      <c r="R24" s="123" t="s">
        <v>197</v>
      </c>
    </row>
    <row r="25" spans="1:18" x14ac:dyDescent="0.35">
      <c r="A25" s="295">
        <v>9</v>
      </c>
      <c r="B25" s="301" t="s">
        <v>117</v>
      </c>
      <c r="C25" s="301"/>
      <c r="D25" s="301"/>
      <c r="E25" s="301"/>
      <c r="F25" s="116">
        <v>1633</v>
      </c>
      <c r="G25" s="285"/>
      <c r="H25" s="285"/>
      <c r="I25" s="118">
        <v>1105</v>
      </c>
      <c r="J25" s="131"/>
      <c r="K25" s="116">
        <v>1634</v>
      </c>
      <c r="L25" s="285"/>
      <c r="M25" s="285"/>
      <c r="N25" s="118">
        <v>606</v>
      </c>
      <c r="O25" s="117"/>
      <c r="P25" s="116">
        <v>152</v>
      </c>
      <c r="Q25" s="121"/>
      <c r="R25" s="123" t="s">
        <v>197</v>
      </c>
    </row>
    <row r="26" spans="1:18" x14ac:dyDescent="0.35">
      <c r="A26" s="295"/>
      <c r="B26" s="301" t="s">
        <v>304</v>
      </c>
      <c r="C26" s="301"/>
      <c r="D26" s="301"/>
      <c r="E26" s="301"/>
      <c r="F26" s="116">
        <v>1874</v>
      </c>
      <c r="G26" s="285"/>
      <c r="H26" s="285"/>
      <c r="I26" s="118">
        <v>1875</v>
      </c>
      <c r="J26" s="131"/>
      <c r="K26" s="116">
        <v>1876</v>
      </c>
      <c r="L26" s="285"/>
      <c r="M26" s="285"/>
      <c r="N26" s="118">
        <v>1877</v>
      </c>
      <c r="O26" s="117"/>
      <c r="P26" s="116">
        <v>1878</v>
      </c>
      <c r="Q26" s="121"/>
      <c r="R26" s="123" t="s">
        <v>197</v>
      </c>
    </row>
    <row r="27" spans="1:18" x14ac:dyDescent="0.35">
      <c r="A27" s="295"/>
      <c r="B27" s="301" t="s">
        <v>118</v>
      </c>
      <c r="C27" s="301"/>
      <c r="D27" s="301"/>
      <c r="E27" s="301"/>
      <c r="F27" s="116">
        <v>1879</v>
      </c>
      <c r="G27" s="285"/>
      <c r="H27" s="285"/>
      <c r="I27" s="118">
        <v>1880</v>
      </c>
      <c r="J27" s="131"/>
      <c r="K27" s="116">
        <v>1881</v>
      </c>
      <c r="L27" s="285"/>
      <c r="M27" s="285"/>
      <c r="N27" s="118">
        <v>1882</v>
      </c>
      <c r="O27" s="117"/>
      <c r="P27" s="116">
        <v>1883</v>
      </c>
      <c r="Q27" s="121"/>
      <c r="R27" s="123" t="s">
        <v>197</v>
      </c>
    </row>
    <row r="28" spans="1:18" x14ac:dyDescent="0.35">
      <c r="A28" s="295"/>
      <c r="B28" s="301" t="s">
        <v>305</v>
      </c>
      <c r="C28" s="301"/>
      <c r="D28" s="301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116">
        <v>1884</v>
      </c>
      <c r="Q28" s="121"/>
      <c r="R28" s="123" t="s">
        <v>197</v>
      </c>
    </row>
    <row r="29" spans="1:18" x14ac:dyDescent="0.35">
      <c r="A29" s="295"/>
      <c r="B29" s="301" t="s">
        <v>306</v>
      </c>
      <c r="C29" s="301"/>
      <c r="D29" s="301"/>
      <c r="E29" s="301"/>
      <c r="F29" s="116">
        <v>1885</v>
      </c>
      <c r="G29" s="285"/>
      <c r="H29" s="285"/>
      <c r="I29" s="118">
        <v>1886</v>
      </c>
      <c r="J29" s="131"/>
      <c r="K29" s="116">
        <v>1887</v>
      </c>
      <c r="L29" s="285"/>
      <c r="M29" s="285"/>
      <c r="N29" s="118">
        <v>1888</v>
      </c>
      <c r="O29" s="117"/>
      <c r="P29" s="116">
        <v>1889</v>
      </c>
      <c r="Q29" s="121"/>
      <c r="R29" s="123" t="s">
        <v>197</v>
      </c>
    </row>
    <row r="30" spans="1:18" x14ac:dyDescent="0.35">
      <c r="A30" s="115">
        <v>10</v>
      </c>
      <c r="B30" s="301" t="s">
        <v>119</v>
      </c>
      <c r="C30" s="301"/>
      <c r="D30" s="301"/>
      <c r="E30" s="301"/>
      <c r="F30" s="301"/>
      <c r="G30" s="301"/>
      <c r="H30" s="301"/>
      <c r="I30" s="301"/>
      <c r="J30" s="301"/>
      <c r="K30" s="116">
        <v>1635</v>
      </c>
      <c r="L30" s="285"/>
      <c r="M30" s="285"/>
      <c r="N30" s="118">
        <v>1031</v>
      </c>
      <c r="O30" s="117"/>
      <c r="P30" s="116">
        <v>1032</v>
      </c>
      <c r="Q30" s="121"/>
      <c r="R30" s="123" t="s">
        <v>197</v>
      </c>
    </row>
    <row r="31" spans="1:18" x14ac:dyDescent="0.35">
      <c r="A31" s="115">
        <v>11</v>
      </c>
      <c r="B31" s="301" t="s">
        <v>307</v>
      </c>
      <c r="C31" s="301"/>
      <c r="D31" s="301"/>
      <c r="E31" s="301"/>
      <c r="F31" s="301"/>
      <c r="G31" s="301"/>
      <c r="H31" s="301"/>
      <c r="I31" s="301"/>
      <c r="J31" s="301"/>
      <c r="K31" s="301"/>
      <c r="L31" s="301"/>
      <c r="M31" s="301"/>
      <c r="N31" s="118">
        <v>1890</v>
      </c>
      <c r="O31" s="117"/>
      <c r="P31" s="116">
        <v>1891</v>
      </c>
      <c r="Q31" s="121"/>
      <c r="R31" s="123" t="s">
        <v>197</v>
      </c>
    </row>
    <row r="32" spans="1:18" x14ac:dyDescent="0.35">
      <c r="A32" s="115">
        <v>12</v>
      </c>
      <c r="B32" s="301" t="s">
        <v>120</v>
      </c>
      <c r="C32" s="301"/>
      <c r="D32" s="301"/>
      <c r="E32" s="301"/>
      <c r="F32" s="301"/>
      <c r="G32" s="301"/>
      <c r="H32" s="301"/>
      <c r="I32" s="301"/>
      <c r="J32" s="301"/>
      <c r="K32" s="301"/>
      <c r="L32" s="301"/>
      <c r="M32" s="301"/>
      <c r="N32" s="118">
        <v>1914</v>
      </c>
      <c r="O32" s="117"/>
      <c r="P32" s="116">
        <v>1104</v>
      </c>
      <c r="Q32" s="121"/>
      <c r="R32" s="123" t="s">
        <v>197</v>
      </c>
    </row>
    <row r="33" spans="1:18" x14ac:dyDescent="0.35">
      <c r="A33" s="115">
        <v>13</v>
      </c>
      <c r="B33" s="301" t="s">
        <v>121</v>
      </c>
      <c r="C33" s="301"/>
      <c r="D33" s="127">
        <v>1098</v>
      </c>
      <c r="E33" s="132">
        <v>0</v>
      </c>
      <c r="F33" s="310" t="s">
        <v>308</v>
      </c>
      <c r="G33" s="310"/>
      <c r="H33" s="310"/>
      <c r="I33" s="310"/>
      <c r="J33" s="310"/>
      <c r="K33" s="116">
        <v>1030</v>
      </c>
      <c r="L33" s="317"/>
      <c r="M33" s="317"/>
      <c r="N33" s="317"/>
      <c r="O33" s="317"/>
      <c r="P33" s="116">
        <v>161</v>
      </c>
      <c r="Q33" s="121"/>
      <c r="R33" s="123" t="s">
        <v>197</v>
      </c>
    </row>
    <row r="34" spans="1:18" x14ac:dyDescent="0.35">
      <c r="A34" s="115">
        <v>14</v>
      </c>
      <c r="B34" s="301" t="s">
        <v>122</v>
      </c>
      <c r="C34" s="301"/>
      <c r="D34" s="127">
        <v>159</v>
      </c>
      <c r="E34" s="121">
        <f>+G6+G7+J6+J7+L6+L7+O6+O7</f>
        <v>0</v>
      </c>
      <c r="F34" s="310" t="s">
        <v>309</v>
      </c>
      <c r="G34" s="310"/>
      <c r="H34" s="310"/>
      <c r="I34" s="310"/>
      <c r="J34" s="310"/>
      <c r="K34" s="116">
        <v>748</v>
      </c>
      <c r="L34" s="317"/>
      <c r="M34" s="317"/>
      <c r="N34" s="317"/>
      <c r="O34" s="317"/>
      <c r="P34" s="116">
        <v>749</v>
      </c>
      <c r="Q34" s="121">
        <f>+E34</f>
        <v>0</v>
      </c>
      <c r="R34" s="123" t="s">
        <v>197</v>
      </c>
    </row>
    <row r="35" spans="1:18" x14ac:dyDescent="0.35">
      <c r="A35" s="311" t="s">
        <v>310</v>
      </c>
      <c r="B35" s="312"/>
      <c r="C35" s="312"/>
      <c r="D35" s="312"/>
      <c r="E35" s="312"/>
      <c r="F35" s="312"/>
      <c r="G35" s="312"/>
      <c r="H35" s="312"/>
      <c r="I35" s="312"/>
      <c r="J35" s="312"/>
      <c r="K35" s="312"/>
      <c r="L35" s="312"/>
      <c r="M35" s="312"/>
      <c r="N35" s="312"/>
      <c r="O35" s="312"/>
      <c r="P35" s="312"/>
      <c r="Q35" s="312"/>
      <c r="R35" s="313"/>
    </row>
    <row r="36" spans="1:18" x14ac:dyDescent="0.35">
      <c r="A36" s="253" t="s">
        <v>311</v>
      </c>
      <c r="B36" s="253"/>
      <c r="C36" s="253"/>
      <c r="D36" s="253"/>
      <c r="E36" s="253"/>
      <c r="F36" s="253"/>
      <c r="G36" s="253"/>
      <c r="H36" s="253"/>
      <c r="I36" s="253"/>
      <c r="J36" s="253"/>
      <c r="K36" s="253"/>
      <c r="L36" s="253"/>
      <c r="M36" s="253"/>
      <c r="N36" s="253"/>
      <c r="O36" s="253"/>
      <c r="P36" s="253"/>
      <c r="Q36" s="253"/>
      <c r="R36" s="253"/>
    </row>
    <row r="37" spans="1:18" x14ac:dyDescent="0.35">
      <c r="A37" s="71">
        <v>15</v>
      </c>
      <c r="B37" s="314" t="s">
        <v>124</v>
      </c>
      <c r="C37" s="315"/>
      <c r="D37" s="315"/>
      <c r="E37" s="315"/>
      <c r="F37" s="315"/>
      <c r="G37" s="315"/>
      <c r="H37" s="315"/>
      <c r="I37" s="315"/>
      <c r="J37" s="315"/>
      <c r="K37" s="315"/>
      <c r="L37" s="315"/>
      <c r="M37" s="315"/>
      <c r="N37" s="315"/>
      <c r="O37" s="315"/>
      <c r="P37" s="80">
        <v>166</v>
      </c>
      <c r="Q37" s="121"/>
      <c r="R37" s="102" t="s">
        <v>226</v>
      </c>
    </row>
    <row r="38" spans="1:18" x14ac:dyDescent="0.35">
      <c r="A38" s="71">
        <v>16</v>
      </c>
      <c r="B38" s="316" t="s">
        <v>312</v>
      </c>
      <c r="C38" s="316"/>
      <c r="D38" s="316"/>
      <c r="E38" s="316"/>
      <c r="F38" s="316"/>
      <c r="G38" s="316"/>
      <c r="H38" s="316"/>
      <c r="I38" s="316"/>
      <c r="J38" s="316"/>
      <c r="K38" s="316"/>
      <c r="L38" s="316"/>
      <c r="M38" s="316"/>
      <c r="N38" s="316"/>
      <c r="O38" s="316"/>
      <c r="P38" s="80">
        <v>907</v>
      </c>
      <c r="Q38" s="121"/>
      <c r="R38" s="102" t="s">
        <v>226</v>
      </c>
    </row>
    <row r="39" spans="1:18" x14ac:dyDescent="0.35">
      <c r="A39" s="71">
        <v>17</v>
      </c>
      <c r="B39" s="316" t="s">
        <v>125</v>
      </c>
      <c r="C39" s="316"/>
      <c r="D39" s="316"/>
      <c r="E39" s="316"/>
      <c r="F39" s="316"/>
      <c r="G39" s="316"/>
      <c r="H39" s="316"/>
      <c r="I39" s="316"/>
      <c r="J39" s="316"/>
      <c r="K39" s="316"/>
      <c r="L39" s="316"/>
      <c r="M39" s="316"/>
      <c r="N39" s="316"/>
      <c r="O39" s="316"/>
      <c r="P39" s="80">
        <v>169</v>
      </c>
      <c r="Q39" s="121"/>
      <c r="R39" s="102" t="s">
        <v>226</v>
      </c>
    </row>
    <row r="40" spans="1:18" x14ac:dyDescent="0.35">
      <c r="A40" s="71">
        <v>18</v>
      </c>
      <c r="B40" s="316" t="s">
        <v>313</v>
      </c>
      <c r="C40" s="316"/>
      <c r="D40" s="316"/>
      <c r="E40" s="316"/>
      <c r="F40" s="316"/>
      <c r="G40" s="316"/>
      <c r="H40" s="316"/>
      <c r="I40" s="316"/>
      <c r="J40" s="316"/>
      <c r="K40" s="316"/>
      <c r="L40" s="316"/>
      <c r="M40" s="316"/>
      <c r="N40" s="316"/>
      <c r="O40" s="316"/>
      <c r="P40" s="80">
        <v>1833</v>
      </c>
      <c r="Q40" s="121"/>
      <c r="R40" s="102" t="s">
        <v>226</v>
      </c>
    </row>
    <row r="41" spans="1:18" x14ac:dyDescent="0.35">
      <c r="A41" s="71">
        <v>19</v>
      </c>
      <c r="B41" s="316" t="s">
        <v>126</v>
      </c>
      <c r="C41" s="316"/>
      <c r="D41" s="316"/>
      <c r="E41" s="316"/>
      <c r="F41" s="316"/>
      <c r="G41" s="316"/>
      <c r="H41" s="316"/>
      <c r="I41" s="316"/>
      <c r="J41" s="316"/>
      <c r="K41" s="316"/>
      <c r="L41" s="316"/>
      <c r="M41" s="316"/>
      <c r="N41" s="316"/>
      <c r="O41" s="316"/>
      <c r="P41" s="80">
        <v>158</v>
      </c>
      <c r="Q41" s="121">
        <f>SUM(Q6:Q8)+SUM(Q9)+SUM(Q12)+SUM(Q19:Q34)+SUM(Q37:Q40)</f>
        <v>125470452</v>
      </c>
      <c r="R41" s="102" t="s">
        <v>264</v>
      </c>
    </row>
    <row r="42" spans="1:18" x14ac:dyDescent="0.35">
      <c r="A42" s="71">
        <v>20</v>
      </c>
      <c r="B42" s="316" t="s">
        <v>127</v>
      </c>
      <c r="C42" s="316"/>
      <c r="D42" s="316"/>
      <c r="E42" s="316"/>
      <c r="F42" s="316"/>
      <c r="G42" s="316"/>
      <c r="H42" s="316"/>
      <c r="I42" s="316"/>
      <c r="J42" s="316"/>
      <c r="K42" s="316"/>
      <c r="L42" s="316"/>
      <c r="M42" s="316"/>
      <c r="N42" s="316"/>
      <c r="O42" s="316"/>
      <c r="P42" s="80">
        <v>111</v>
      </c>
      <c r="Q42" s="121"/>
      <c r="R42" s="102" t="s">
        <v>226</v>
      </c>
    </row>
    <row r="43" spans="1:18" x14ac:dyDescent="0.35">
      <c r="A43" s="71">
        <v>21</v>
      </c>
      <c r="B43" s="182" t="s">
        <v>314</v>
      </c>
      <c r="C43" s="182"/>
      <c r="D43" s="80">
        <v>750</v>
      </c>
      <c r="E43" s="133"/>
      <c r="F43" s="183" t="s">
        <v>315</v>
      </c>
      <c r="G43" s="183"/>
      <c r="H43" s="183"/>
      <c r="I43" s="183"/>
      <c r="J43" s="183"/>
      <c r="K43" s="80">
        <v>740</v>
      </c>
      <c r="L43" s="325"/>
      <c r="M43" s="325"/>
      <c r="N43" s="325"/>
      <c r="O43" s="325"/>
      <c r="P43" s="80">
        <v>751</v>
      </c>
      <c r="Q43" s="121"/>
      <c r="R43" s="102" t="s">
        <v>226</v>
      </c>
    </row>
    <row r="44" spans="1:18" x14ac:dyDescent="0.35">
      <c r="A44" s="71">
        <v>22</v>
      </c>
      <c r="B44" s="179" t="s">
        <v>128</v>
      </c>
      <c r="C44" s="179"/>
      <c r="D44" s="179"/>
      <c r="E44" s="179"/>
      <c r="F44" s="179"/>
      <c r="G44" s="179"/>
      <c r="H44" s="179"/>
      <c r="I44" s="179"/>
      <c r="J44" s="179"/>
      <c r="K44" s="179"/>
      <c r="L44" s="179"/>
      <c r="M44" s="179"/>
      <c r="N44" s="179"/>
      <c r="O44" s="179"/>
      <c r="P44" s="80">
        <v>822</v>
      </c>
      <c r="Q44" s="121"/>
      <c r="R44" s="102" t="s">
        <v>226</v>
      </c>
    </row>
    <row r="45" spans="1:18" x14ac:dyDescent="0.35">
      <c r="A45" s="71">
        <v>23</v>
      </c>
      <c r="B45" s="179" t="s">
        <v>129</v>
      </c>
      <c r="C45" s="182"/>
      <c r="D45" s="182"/>
      <c r="E45" s="182"/>
      <c r="F45" s="182"/>
      <c r="G45" s="182"/>
      <c r="H45" s="182"/>
      <c r="I45" s="182"/>
      <c r="J45" s="182"/>
      <c r="K45" s="182"/>
      <c r="L45" s="182"/>
      <c r="M45" s="182"/>
      <c r="N45" s="182"/>
      <c r="O45" s="182"/>
      <c r="P45" s="80">
        <v>765</v>
      </c>
      <c r="Q45" s="121"/>
      <c r="R45" s="102" t="s">
        <v>226</v>
      </c>
    </row>
    <row r="46" spans="1:18" x14ac:dyDescent="0.35">
      <c r="A46" s="318" t="s">
        <v>123</v>
      </c>
      <c r="B46" s="319"/>
      <c r="C46" s="319"/>
      <c r="D46" s="319"/>
      <c r="E46" s="319"/>
      <c r="F46" s="319"/>
      <c r="G46" s="319"/>
      <c r="H46" s="319"/>
      <c r="I46" s="319"/>
      <c r="J46" s="319"/>
      <c r="K46" s="319"/>
      <c r="L46" s="319"/>
      <c r="M46" s="319"/>
      <c r="N46" s="319"/>
      <c r="O46" s="319"/>
      <c r="P46" s="319"/>
      <c r="Q46" s="319"/>
      <c r="R46" s="320"/>
    </row>
    <row r="47" spans="1:18" x14ac:dyDescent="0.35">
      <c r="A47" s="321" t="s">
        <v>130</v>
      </c>
      <c r="B47" s="321"/>
      <c r="C47" s="321"/>
      <c r="D47" s="321"/>
      <c r="E47" s="321"/>
      <c r="F47" s="321"/>
      <c r="G47" s="321"/>
      <c r="H47" s="321"/>
      <c r="I47" s="321"/>
      <c r="J47" s="321"/>
      <c r="K47" s="321"/>
      <c r="L47" s="321"/>
      <c r="M47" s="321"/>
      <c r="N47" s="321"/>
      <c r="O47" s="321"/>
      <c r="P47" s="321"/>
      <c r="Q47" s="321"/>
      <c r="R47" s="321"/>
    </row>
    <row r="48" spans="1:18" x14ac:dyDescent="0.35">
      <c r="A48" s="71">
        <v>24</v>
      </c>
      <c r="B48" s="182" t="s">
        <v>131</v>
      </c>
      <c r="C48" s="182"/>
      <c r="D48" s="182"/>
      <c r="E48" s="182"/>
      <c r="F48" s="182"/>
      <c r="G48" s="182"/>
      <c r="H48" s="182"/>
      <c r="I48" s="182"/>
      <c r="J48" s="182"/>
      <c r="K48" s="182"/>
      <c r="L48" s="182"/>
      <c r="M48" s="182"/>
      <c r="N48" s="182"/>
      <c r="O48" s="182"/>
      <c r="P48" s="80">
        <v>170</v>
      </c>
      <c r="Q48" s="134">
        <f>MAX(+Q41-SUM(Q42:Q45),0)</f>
        <v>125470452</v>
      </c>
      <c r="R48" s="102" t="s">
        <v>264</v>
      </c>
    </row>
    <row r="49" spans="1:18" x14ac:dyDescent="0.35">
      <c r="A49" s="318"/>
      <c r="B49" s="319"/>
      <c r="C49" s="319"/>
      <c r="D49" s="319"/>
      <c r="E49" s="319"/>
      <c r="F49" s="319"/>
      <c r="G49" s="319"/>
      <c r="H49" s="319"/>
      <c r="I49" s="319"/>
      <c r="J49" s="319"/>
      <c r="K49" s="319"/>
      <c r="L49" s="319"/>
      <c r="M49" s="319"/>
      <c r="N49" s="319"/>
      <c r="O49" s="319"/>
      <c r="P49" s="319"/>
      <c r="Q49" s="319"/>
      <c r="R49" s="320"/>
    </row>
    <row r="50" spans="1:18" x14ac:dyDescent="0.35">
      <c r="A50" s="322" t="s">
        <v>316</v>
      </c>
      <c r="B50" s="323"/>
      <c r="C50" s="323"/>
      <c r="D50" s="323"/>
      <c r="E50" s="323"/>
      <c r="F50" s="323"/>
      <c r="G50" s="323"/>
      <c r="H50" s="323"/>
      <c r="I50" s="323"/>
      <c r="J50" s="323"/>
      <c r="K50" s="323"/>
      <c r="L50" s="323"/>
      <c r="M50" s="323"/>
      <c r="N50" s="323"/>
      <c r="O50" s="323"/>
      <c r="P50" s="323"/>
      <c r="Q50" s="323"/>
      <c r="R50" s="324"/>
    </row>
    <row r="51" spans="1:18" x14ac:dyDescent="0.35">
      <c r="A51" s="71">
        <v>25</v>
      </c>
      <c r="B51" s="182" t="s">
        <v>317</v>
      </c>
      <c r="C51" s="182"/>
      <c r="D51" s="182"/>
      <c r="E51" s="182"/>
      <c r="F51" s="182"/>
      <c r="G51" s="182"/>
      <c r="H51" s="182"/>
      <c r="I51" s="182"/>
      <c r="J51" s="182"/>
      <c r="K51" s="182"/>
      <c r="L51" s="182"/>
      <c r="M51" s="182"/>
      <c r="N51" s="182"/>
      <c r="O51" s="182"/>
      <c r="P51" s="80">
        <v>157</v>
      </c>
      <c r="Q51" s="150">
        <f>(Q48*'Tabla IGC'!E11)-'Tabla IGC'!F11</f>
        <v>25083105.239999995</v>
      </c>
      <c r="R51" s="102" t="s">
        <v>197</v>
      </c>
    </row>
    <row r="52" spans="1:18" x14ac:dyDescent="0.35">
      <c r="A52" s="71">
        <v>26</v>
      </c>
      <c r="B52" s="182" t="s">
        <v>318</v>
      </c>
      <c r="C52" s="182"/>
      <c r="D52" s="182"/>
      <c r="E52" s="182"/>
      <c r="F52" s="182"/>
      <c r="G52" s="182"/>
      <c r="H52" s="182"/>
      <c r="I52" s="182"/>
      <c r="J52" s="182"/>
      <c r="K52" s="182"/>
      <c r="L52" s="182"/>
      <c r="M52" s="182"/>
      <c r="N52" s="182"/>
      <c r="O52" s="182"/>
      <c r="P52" s="80">
        <v>1017</v>
      </c>
      <c r="Q52" s="121"/>
      <c r="R52" s="102" t="s">
        <v>197</v>
      </c>
    </row>
    <row r="53" spans="1:18" x14ac:dyDescent="0.35">
      <c r="A53" s="71">
        <v>27</v>
      </c>
      <c r="B53" s="182" t="s">
        <v>319</v>
      </c>
      <c r="C53" s="182"/>
      <c r="D53" s="182"/>
      <c r="E53" s="182"/>
      <c r="F53" s="182"/>
      <c r="G53" s="182"/>
      <c r="H53" s="182"/>
      <c r="I53" s="182"/>
      <c r="J53" s="182"/>
      <c r="K53" s="182"/>
      <c r="L53" s="182"/>
      <c r="M53" s="182"/>
      <c r="N53" s="182"/>
      <c r="O53" s="182"/>
      <c r="P53" s="80">
        <v>1033</v>
      </c>
      <c r="Q53" s="121"/>
      <c r="R53" s="102" t="s">
        <v>197</v>
      </c>
    </row>
    <row r="54" spans="1:18" x14ac:dyDescent="0.35">
      <c r="A54" s="71">
        <v>28</v>
      </c>
      <c r="B54" s="182" t="s">
        <v>320</v>
      </c>
      <c r="C54" s="182"/>
      <c r="D54" s="182"/>
      <c r="E54" s="182"/>
      <c r="F54" s="182"/>
      <c r="G54" s="182"/>
      <c r="H54" s="182"/>
      <c r="I54" s="182"/>
      <c r="J54" s="182"/>
      <c r="K54" s="182"/>
      <c r="L54" s="182"/>
      <c r="M54" s="182"/>
      <c r="N54" s="182"/>
      <c r="O54" s="182"/>
      <c r="P54" s="80">
        <v>201</v>
      </c>
      <c r="Q54" s="121"/>
      <c r="R54" s="102" t="s">
        <v>197</v>
      </c>
    </row>
    <row r="55" spans="1:18" x14ac:dyDescent="0.35">
      <c r="A55" s="71">
        <v>29</v>
      </c>
      <c r="B55" s="182" t="s">
        <v>321</v>
      </c>
      <c r="C55" s="182"/>
      <c r="D55" s="182"/>
      <c r="E55" s="182"/>
      <c r="F55" s="182"/>
      <c r="G55" s="182"/>
      <c r="H55" s="182"/>
      <c r="I55" s="182"/>
      <c r="J55" s="182"/>
      <c r="K55" s="182"/>
      <c r="L55" s="182"/>
      <c r="M55" s="182"/>
      <c r="N55" s="182"/>
      <c r="O55" s="182"/>
      <c r="P55" s="80">
        <v>1035</v>
      </c>
      <c r="Q55" s="121">
        <f>+O6*0.35</f>
        <v>0</v>
      </c>
      <c r="R55" s="102" t="s">
        <v>197</v>
      </c>
    </row>
    <row r="56" spans="1:18" x14ac:dyDescent="0.35">
      <c r="A56" s="71">
        <v>30</v>
      </c>
      <c r="B56" s="182" t="s">
        <v>322</v>
      </c>
      <c r="C56" s="182"/>
      <c r="D56" s="182"/>
      <c r="E56" s="182"/>
      <c r="F56" s="182"/>
      <c r="G56" s="182"/>
      <c r="H56" s="182"/>
      <c r="I56" s="182"/>
      <c r="J56" s="182"/>
      <c r="K56" s="182"/>
      <c r="L56" s="182"/>
      <c r="M56" s="182"/>
      <c r="N56" s="182"/>
      <c r="O56" s="182"/>
      <c r="P56" s="80">
        <v>910</v>
      </c>
      <c r="Q56" s="121"/>
      <c r="R56" s="102" t="s">
        <v>197</v>
      </c>
    </row>
    <row r="57" spans="1:18" x14ac:dyDescent="0.35">
      <c r="A57" s="326" t="s">
        <v>323</v>
      </c>
      <c r="B57" s="323"/>
      <c r="C57" s="323"/>
      <c r="D57" s="323"/>
      <c r="E57" s="323"/>
      <c r="F57" s="323"/>
      <c r="G57" s="323"/>
      <c r="H57" s="323"/>
      <c r="I57" s="323"/>
      <c r="J57" s="323"/>
      <c r="K57" s="323"/>
      <c r="L57" s="323"/>
      <c r="M57" s="323"/>
      <c r="N57" s="323"/>
      <c r="O57" s="323"/>
      <c r="P57" s="323"/>
      <c r="Q57" s="323"/>
      <c r="R57" s="324"/>
    </row>
    <row r="58" spans="1:18" x14ac:dyDescent="0.35">
      <c r="A58" s="71">
        <v>31</v>
      </c>
      <c r="B58" s="182" t="s">
        <v>324</v>
      </c>
      <c r="C58" s="182"/>
      <c r="D58" s="182"/>
      <c r="E58" s="182"/>
      <c r="F58" s="182"/>
      <c r="G58" s="182"/>
      <c r="H58" s="182"/>
      <c r="I58" s="182"/>
      <c r="J58" s="182"/>
      <c r="K58" s="182"/>
      <c r="L58" s="182"/>
      <c r="M58" s="182"/>
      <c r="N58" s="182"/>
      <c r="O58" s="182"/>
      <c r="P58" s="80">
        <v>1036</v>
      </c>
      <c r="Q58" s="121"/>
      <c r="R58" s="102" t="s">
        <v>226</v>
      </c>
    </row>
    <row r="59" spans="1:18" x14ac:dyDescent="0.35">
      <c r="A59" s="71">
        <v>32</v>
      </c>
      <c r="B59" s="182" t="s">
        <v>325</v>
      </c>
      <c r="C59" s="182"/>
      <c r="D59" s="182"/>
      <c r="E59" s="182"/>
      <c r="F59" s="182"/>
      <c r="G59" s="182"/>
      <c r="H59" s="182"/>
      <c r="I59" s="182"/>
      <c r="J59" s="182"/>
      <c r="K59" s="182"/>
      <c r="L59" s="182"/>
      <c r="M59" s="182"/>
      <c r="N59" s="182"/>
      <c r="O59" s="182"/>
      <c r="P59" s="80">
        <v>1101</v>
      </c>
      <c r="Q59" s="121"/>
      <c r="R59" s="102" t="s">
        <v>226</v>
      </c>
    </row>
    <row r="60" spans="1:18" x14ac:dyDescent="0.35">
      <c r="A60" s="71">
        <v>33</v>
      </c>
      <c r="B60" s="182" t="s">
        <v>326</v>
      </c>
      <c r="C60" s="182"/>
      <c r="D60" s="182"/>
      <c r="E60" s="182"/>
      <c r="F60" s="182"/>
      <c r="G60" s="182"/>
      <c r="H60" s="182"/>
      <c r="I60" s="182"/>
      <c r="J60" s="182"/>
      <c r="K60" s="182"/>
      <c r="L60" s="182"/>
      <c r="M60" s="182"/>
      <c r="N60" s="182"/>
      <c r="O60" s="182"/>
      <c r="P60" s="80">
        <v>135</v>
      </c>
      <c r="Q60" s="121"/>
      <c r="R60" s="102" t="s">
        <v>226</v>
      </c>
    </row>
    <row r="61" spans="1:18" x14ac:dyDescent="0.35">
      <c r="A61" s="71">
        <v>34</v>
      </c>
      <c r="B61" s="182" t="s">
        <v>327</v>
      </c>
      <c r="C61" s="182"/>
      <c r="D61" s="182"/>
      <c r="E61" s="182"/>
      <c r="F61" s="182"/>
      <c r="G61" s="182"/>
      <c r="H61" s="182"/>
      <c r="I61" s="182"/>
      <c r="J61" s="182"/>
      <c r="K61" s="182"/>
      <c r="L61" s="182"/>
      <c r="M61" s="182"/>
      <c r="N61" s="182"/>
      <c r="O61" s="182"/>
      <c r="P61" s="80">
        <v>136</v>
      </c>
      <c r="Q61" s="121"/>
      <c r="R61" s="102" t="s">
        <v>226</v>
      </c>
    </row>
    <row r="62" spans="1:18" x14ac:dyDescent="0.35">
      <c r="A62" s="71">
        <v>35</v>
      </c>
      <c r="B62" s="182" t="s">
        <v>328</v>
      </c>
      <c r="C62" s="182"/>
      <c r="D62" s="182"/>
      <c r="E62" s="182"/>
      <c r="F62" s="182"/>
      <c r="G62" s="182"/>
      <c r="H62" s="182"/>
      <c r="I62" s="182"/>
      <c r="J62" s="182"/>
      <c r="K62" s="182"/>
      <c r="L62" s="182"/>
      <c r="M62" s="182"/>
      <c r="N62" s="182"/>
      <c r="O62" s="182"/>
      <c r="P62" s="80">
        <v>176</v>
      </c>
      <c r="Q62" s="121"/>
      <c r="R62" s="102" t="s">
        <v>226</v>
      </c>
    </row>
    <row r="63" spans="1:18" x14ac:dyDescent="0.35">
      <c r="A63" s="71">
        <v>36</v>
      </c>
      <c r="B63" s="182" t="s">
        <v>329</v>
      </c>
      <c r="C63" s="182"/>
      <c r="D63" s="182"/>
      <c r="E63" s="182"/>
      <c r="F63" s="182"/>
      <c r="G63" s="182"/>
      <c r="H63" s="182"/>
      <c r="I63" s="182"/>
      <c r="J63" s="182"/>
      <c r="K63" s="182"/>
      <c r="L63" s="182"/>
      <c r="M63" s="182"/>
      <c r="N63" s="182"/>
      <c r="O63" s="182"/>
      <c r="P63" s="80">
        <v>752</v>
      </c>
      <c r="Q63" s="121"/>
      <c r="R63" s="102" t="s">
        <v>226</v>
      </c>
    </row>
    <row r="64" spans="1:18" x14ac:dyDescent="0.35">
      <c r="A64" s="71">
        <v>37</v>
      </c>
      <c r="B64" s="182" t="s">
        <v>330</v>
      </c>
      <c r="C64" s="182"/>
      <c r="D64" s="182"/>
      <c r="E64" s="182"/>
      <c r="F64" s="182"/>
      <c r="G64" s="182"/>
      <c r="H64" s="182"/>
      <c r="I64" s="182"/>
      <c r="J64" s="182"/>
      <c r="K64" s="182"/>
      <c r="L64" s="182"/>
      <c r="M64" s="182"/>
      <c r="N64" s="182"/>
      <c r="O64" s="182"/>
      <c r="P64" s="80">
        <v>608</v>
      </c>
      <c r="Q64" s="121"/>
      <c r="R64" s="102" t="s">
        <v>226</v>
      </c>
    </row>
    <row r="65" spans="1:18" x14ac:dyDescent="0.35">
      <c r="A65" s="71">
        <v>38</v>
      </c>
      <c r="B65" s="182" t="s">
        <v>331</v>
      </c>
      <c r="C65" s="182"/>
      <c r="D65" s="182"/>
      <c r="E65" s="182"/>
      <c r="F65" s="182"/>
      <c r="G65" s="182"/>
      <c r="H65" s="182"/>
      <c r="I65" s="182"/>
      <c r="J65" s="182"/>
      <c r="K65" s="182"/>
      <c r="L65" s="182"/>
      <c r="M65" s="182"/>
      <c r="N65" s="182"/>
      <c r="O65" s="182"/>
      <c r="P65" s="80">
        <v>1636</v>
      </c>
      <c r="Q65" s="121"/>
      <c r="R65" s="102" t="s">
        <v>226</v>
      </c>
    </row>
    <row r="66" spans="1:18" x14ac:dyDescent="0.35">
      <c r="A66" s="71">
        <v>39</v>
      </c>
      <c r="B66" s="182" t="s">
        <v>332</v>
      </c>
      <c r="C66" s="182"/>
      <c r="D66" s="182"/>
      <c r="E66" s="182"/>
      <c r="F66" s="182"/>
      <c r="G66" s="182"/>
      <c r="H66" s="182"/>
      <c r="I66" s="182"/>
      <c r="J66" s="182"/>
      <c r="K66" s="182"/>
      <c r="L66" s="182"/>
      <c r="M66" s="182"/>
      <c r="N66" s="182"/>
      <c r="O66" s="182"/>
      <c r="P66" s="80">
        <v>1637</v>
      </c>
      <c r="Q66" s="121"/>
      <c r="R66" s="102" t="s">
        <v>226</v>
      </c>
    </row>
    <row r="67" spans="1:18" x14ac:dyDescent="0.35">
      <c r="A67" s="71">
        <v>40</v>
      </c>
      <c r="B67" s="182" t="s">
        <v>333</v>
      </c>
      <c r="C67" s="182"/>
      <c r="D67" s="182"/>
      <c r="E67" s="182"/>
      <c r="F67" s="182"/>
      <c r="G67" s="182"/>
      <c r="H67" s="182"/>
      <c r="I67" s="182"/>
      <c r="J67" s="182"/>
      <c r="K67" s="182"/>
      <c r="L67" s="182"/>
      <c r="M67" s="182"/>
      <c r="N67" s="182"/>
      <c r="O67" s="182"/>
      <c r="P67" s="80">
        <v>1638</v>
      </c>
      <c r="Q67" s="121"/>
      <c r="R67" s="102" t="s">
        <v>226</v>
      </c>
    </row>
    <row r="68" spans="1:18" x14ac:dyDescent="0.35">
      <c r="A68" s="71">
        <v>41</v>
      </c>
      <c r="B68" s="182" t="s">
        <v>334</v>
      </c>
      <c r="C68" s="182"/>
      <c r="D68" s="182"/>
      <c r="E68" s="182"/>
      <c r="F68" s="182"/>
      <c r="G68" s="182"/>
      <c r="H68" s="182"/>
      <c r="I68" s="182"/>
      <c r="J68" s="182"/>
      <c r="K68" s="182"/>
      <c r="L68" s="182"/>
      <c r="M68" s="182"/>
      <c r="N68" s="182"/>
      <c r="O68" s="182"/>
      <c r="P68" s="80">
        <v>895</v>
      </c>
      <c r="Q68" s="121"/>
      <c r="R68" s="102" t="s">
        <v>226</v>
      </c>
    </row>
    <row r="69" spans="1:18" x14ac:dyDescent="0.35">
      <c r="A69" s="71">
        <v>42</v>
      </c>
      <c r="B69" s="182" t="s">
        <v>335</v>
      </c>
      <c r="C69" s="182"/>
      <c r="D69" s="182"/>
      <c r="E69" s="182"/>
      <c r="F69" s="182"/>
      <c r="G69" s="182"/>
      <c r="H69" s="182"/>
      <c r="I69" s="182"/>
      <c r="J69" s="182"/>
      <c r="K69" s="182"/>
      <c r="L69" s="182"/>
      <c r="M69" s="182"/>
      <c r="N69" s="182"/>
      <c r="O69" s="182"/>
      <c r="P69" s="80">
        <v>867</v>
      </c>
      <c r="Q69" s="121"/>
      <c r="R69" s="102" t="s">
        <v>226</v>
      </c>
    </row>
    <row r="70" spans="1:18" x14ac:dyDescent="0.35">
      <c r="A70" s="71">
        <v>43</v>
      </c>
      <c r="B70" s="182" t="s">
        <v>336</v>
      </c>
      <c r="C70" s="182"/>
      <c r="D70" s="182"/>
      <c r="E70" s="182"/>
      <c r="F70" s="182"/>
      <c r="G70" s="182"/>
      <c r="H70" s="182"/>
      <c r="I70" s="182"/>
      <c r="J70" s="182"/>
      <c r="K70" s="182"/>
      <c r="L70" s="182"/>
      <c r="M70" s="182"/>
      <c r="N70" s="182"/>
      <c r="O70" s="182"/>
      <c r="P70" s="80">
        <v>609</v>
      </c>
      <c r="Q70" s="121"/>
      <c r="R70" s="102" t="s">
        <v>226</v>
      </c>
    </row>
    <row r="71" spans="1:18" x14ac:dyDescent="0.35">
      <c r="A71" s="71">
        <v>44</v>
      </c>
      <c r="B71" s="182" t="s">
        <v>337</v>
      </c>
      <c r="C71" s="182"/>
      <c r="D71" s="182"/>
      <c r="E71" s="182"/>
      <c r="F71" s="182"/>
      <c r="G71" s="182"/>
      <c r="H71" s="182"/>
      <c r="I71" s="182"/>
      <c r="J71" s="182"/>
      <c r="K71" s="182"/>
      <c r="L71" s="182"/>
      <c r="M71" s="182"/>
      <c r="N71" s="182"/>
      <c r="O71" s="182"/>
      <c r="P71" s="80">
        <v>1639</v>
      </c>
      <c r="Q71" s="121"/>
      <c r="R71" s="102" t="s">
        <v>226</v>
      </c>
    </row>
    <row r="72" spans="1:18" x14ac:dyDescent="0.35">
      <c r="A72" s="71">
        <v>45</v>
      </c>
      <c r="B72" s="182" t="s">
        <v>338</v>
      </c>
      <c r="C72" s="182"/>
      <c r="D72" s="182"/>
      <c r="E72" s="182"/>
      <c r="F72" s="182"/>
      <c r="G72" s="182"/>
      <c r="H72" s="182"/>
      <c r="I72" s="182"/>
      <c r="J72" s="182"/>
      <c r="K72" s="182"/>
      <c r="L72" s="182"/>
      <c r="M72" s="182"/>
      <c r="N72" s="182"/>
      <c r="O72" s="182"/>
      <c r="P72" s="80">
        <v>1018</v>
      </c>
      <c r="Q72" s="121"/>
      <c r="R72" s="102" t="s">
        <v>226</v>
      </c>
    </row>
    <row r="73" spans="1:18" x14ac:dyDescent="0.35">
      <c r="A73" s="71">
        <v>46</v>
      </c>
      <c r="B73" s="182" t="s">
        <v>339</v>
      </c>
      <c r="C73" s="182"/>
      <c r="D73" s="182"/>
      <c r="E73" s="182"/>
      <c r="F73" s="182"/>
      <c r="G73" s="182"/>
      <c r="H73" s="182"/>
      <c r="I73" s="182"/>
      <c r="J73" s="182"/>
      <c r="K73" s="182"/>
      <c r="L73" s="182"/>
      <c r="M73" s="182"/>
      <c r="N73" s="182"/>
      <c r="O73" s="182"/>
      <c r="P73" s="80">
        <v>162</v>
      </c>
      <c r="Q73" s="121"/>
      <c r="R73" s="102" t="s">
        <v>226</v>
      </c>
    </row>
    <row r="74" spans="1:18" x14ac:dyDescent="0.35">
      <c r="A74" s="71">
        <v>47</v>
      </c>
      <c r="B74" s="182" t="s">
        <v>340</v>
      </c>
      <c r="C74" s="182"/>
      <c r="D74" s="182"/>
      <c r="E74" s="182"/>
      <c r="F74" s="182"/>
      <c r="G74" s="182"/>
      <c r="H74" s="182"/>
      <c r="I74" s="182"/>
      <c r="J74" s="182"/>
      <c r="K74" s="182"/>
      <c r="L74" s="182"/>
      <c r="M74" s="182"/>
      <c r="N74" s="182"/>
      <c r="O74" s="182"/>
      <c r="P74" s="80">
        <v>174</v>
      </c>
      <c r="Q74" s="121"/>
      <c r="R74" s="102" t="s">
        <v>226</v>
      </c>
    </row>
    <row r="75" spans="1:18" x14ac:dyDescent="0.35">
      <c r="A75" s="71">
        <v>48</v>
      </c>
      <c r="B75" s="182" t="s">
        <v>341</v>
      </c>
      <c r="C75" s="182"/>
      <c r="D75" s="182"/>
      <c r="E75" s="182"/>
      <c r="F75" s="182"/>
      <c r="G75" s="182"/>
      <c r="H75" s="182"/>
      <c r="I75" s="182"/>
      <c r="J75" s="182"/>
      <c r="K75" s="182"/>
      <c r="L75" s="182"/>
      <c r="M75" s="182"/>
      <c r="N75" s="182"/>
      <c r="O75" s="182"/>
      <c r="P75" s="80">
        <v>610</v>
      </c>
      <c r="Q75" s="121">
        <f>-E34</f>
        <v>0</v>
      </c>
      <c r="R75" s="102" t="s">
        <v>226</v>
      </c>
    </row>
    <row r="76" spans="1:18" x14ac:dyDescent="0.35">
      <c r="A76" s="71">
        <v>49</v>
      </c>
      <c r="B76" s="182" t="s">
        <v>342</v>
      </c>
      <c r="C76" s="182"/>
      <c r="D76" s="182"/>
      <c r="E76" s="182"/>
      <c r="F76" s="182"/>
      <c r="G76" s="182"/>
      <c r="H76" s="182"/>
      <c r="I76" s="182"/>
      <c r="J76" s="182"/>
      <c r="K76" s="182"/>
      <c r="L76" s="182"/>
      <c r="M76" s="182"/>
      <c r="N76" s="182"/>
      <c r="O76" s="182"/>
      <c r="P76" s="80">
        <v>746</v>
      </c>
      <c r="Q76" s="121"/>
      <c r="R76" s="102" t="s">
        <v>226</v>
      </c>
    </row>
    <row r="77" spans="1:18" x14ac:dyDescent="0.35">
      <c r="A77" s="71">
        <v>50</v>
      </c>
      <c r="B77" s="182" t="s">
        <v>343</v>
      </c>
      <c r="C77" s="182"/>
      <c r="D77" s="182"/>
      <c r="E77" s="182"/>
      <c r="F77" s="182"/>
      <c r="G77" s="182"/>
      <c r="H77" s="182"/>
      <c r="I77" s="182"/>
      <c r="J77" s="182"/>
      <c r="K77" s="182"/>
      <c r="L77" s="182"/>
      <c r="M77" s="182"/>
      <c r="N77" s="182"/>
      <c r="O77" s="182"/>
      <c r="P77" s="80">
        <v>866</v>
      </c>
      <c r="Q77" s="121"/>
      <c r="R77" s="102" t="s">
        <v>226</v>
      </c>
    </row>
    <row r="78" spans="1:18" x14ac:dyDescent="0.35">
      <c r="A78" s="71">
        <v>51</v>
      </c>
      <c r="B78" s="182" t="s">
        <v>344</v>
      </c>
      <c r="C78" s="182"/>
      <c r="D78" s="182"/>
      <c r="E78" s="182"/>
      <c r="F78" s="182"/>
      <c r="G78" s="182"/>
      <c r="H78" s="182"/>
      <c r="I78" s="182"/>
      <c r="J78" s="182"/>
      <c r="K78" s="182"/>
      <c r="L78" s="182"/>
      <c r="M78" s="182"/>
      <c r="N78" s="182"/>
      <c r="O78" s="182"/>
      <c r="P78" s="80">
        <v>607</v>
      </c>
      <c r="Q78" s="121"/>
      <c r="R78" s="102" t="s">
        <v>226</v>
      </c>
    </row>
    <row r="79" spans="1:18" x14ac:dyDescent="0.35">
      <c r="A79" s="71">
        <v>52</v>
      </c>
      <c r="B79" s="182" t="s">
        <v>345</v>
      </c>
      <c r="C79" s="182"/>
      <c r="D79" s="182"/>
      <c r="E79" s="182"/>
      <c r="F79" s="182"/>
      <c r="G79" s="182"/>
      <c r="H79" s="182"/>
      <c r="I79" s="182"/>
      <c r="J79" s="182"/>
      <c r="K79" s="182"/>
      <c r="L79" s="182"/>
      <c r="M79" s="182"/>
      <c r="N79" s="182"/>
      <c r="O79" s="182"/>
      <c r="P79" s="80">
        <v>304</v>
      </c>
      <c r="Q79" s="121">
        <f>SUM(Q51:Q56)+SUM(Q58:Q78)</f>
        <v>25083105.239999995</v>
      </c>
      <c r="R79" s="102" t="s">
        <v>264</v>
      </c>
    </row>
    <row r="80" spans="1:18" x14ac:dyDescent="0.35">
      <c r="A80" s="330" t="s">
        <v>346</v>
      </c>
      <c r="B80" s="331"/>
      <c r="C80" s="331"/>
      <c r="D80" s="331"/>
      <c r="E80" s="331"/>
      <c r="F80" s="331"/>
      <c r="G80" s="331"/>
      <c r="H80" s="331"/>
      <c r="I80" s="331"/>
      <c r="J80" s="331"/>
      <c r="K80" s="331"/>
      <c r="L80" s="331"/>
      <c r="M80" s="331"/>
      <c r="N80" s="331"/>
      <c r="O80" s="331"/>
      <c r="P80" s="331"/>
      <c r="Q80" s="331"/>
      <c r="R80" s="331"/>
    </row>
    <row r="81" spans="1:18" x14ac:dyDescent="0.35">
      <c r="A81" s="327" t="s">
        <v>347</v>
      </c>
      <c r="B81" s="328"/>
      <c r="C81" s="328"/>
      <c r="D81" s="328"/>
      <c r="E81" s="328"/>
      <c r="F81" s="328"/>
      <c r="G81" s="328"/>
      <c r="H81" s="328"/>
      <c r="I81" s="328"/>
      <c r="J81" s="328"/>
      <c r="K81" s="328"/>
      <c r="L81" s="328"/>
      <c r="M81" s="328"/>
      <c r="N81" s="328"/>
      <c r="O81" s="328"/>
      <c r="P81" s="328"/>
      <c r="Q81" s="328"/>
      <c r="R81" s="329"/>
    </row>
    <row r="82" spans="1:18" x14ac:dyDescent="0.35">
      <c r="A82" s="225" t="s">
        <v>193</v>
      </c>
      <c r="B82" s="225"/>
      <c r="C82" s="225"/>
      <c r="D82" s="225"/>
      <c r="E82" s="225"/>
      <c r="F82" s="225"/>
      <c r="G82" s="225"/>
      <c r="H82" s="225"/>
      <c r="I82" s="225"/>
      <c r="J82" s="225"/>
      <c r="K82" s="225"/>
      <c r="L82" s="225"/>
      <c r="M82" s="225"/>
      <c r="N82" s="225"/>
      <c r="O82" s="225"/>
      <c r="P82" s="225"/>
      <c r="Q82" s="225"/>
      <c r="R82" s="225"/>
    </row>
    <row r="83" spans="1:18" x14ac:dyDescent="0.35">
      <c r="A83" s="71">
        <v>53</v>
      </c>
      <c r="B83" s="225" t="s">
        <v>194</v>
      </c>
      <c r="C83" s="225"/>
      <c r="D83" s="225"/>
      <c r="E83" s="225"/>
      <c r="F83" s="225"/>
      <c r="G83" s="226" t="s">
        <v>195</v>
      </c>
      <c r="H83" s="226"/>
      <c r="I83" s="226"/>
      <c r="J83" s="226"/>
      <c r="K83" s="226" t="s">
        <v>196</v>
      </c>
      <c r="L83" s="226"/>
      <c r="M83" s="226"/>
      <c r="N83" s="226"/>
      <c r="O83" s="226"/>
      <c r="P83" s="72">
        <v>31</v>
      </c>
      <c r="Q83" s="73">
        <f>+MAX(Q79,0)</f>
        <v>25083105.239999995</v>
      </c>
      <c r="R83" s="74" t="s">
        <v>197</v>
      </c>
    </row>
    <row r="84" spans="1:18" x14ac:dyDescent="0.35">
      <c r="A84" s="71">
        <v>54</v>
      </c>
      <c r="B84" s="211" t="s">
        <v>198</v>
      </c>
      <c r="C84" s="211"/>
      <c r="D84" s="211"/>
      <c r="E84" s="211"/>
      <c r="F84" s="211"/>
      <c r="G84" s="72">
        <v>18</v>
      </c>
      <c r="H84" s="212">
        <v>0</v>
      </c>
      <c r="I84" s="213"/>
      <c r="J84" s="214"/>
      <c r="K84" s="72">
        <v>19</v>
      </c>
      <c r="L84" s="212"/>
      <c r="M84" s="213"/>
      <c r="N84" s="213"/>
      <c r="O84" s="214"/>
      <c r="P84" s="72">
        <v>20</v>
      </c>
      <c r="Q84" s="135"/>
      <c r="R84" s="74" t="s">
        <v>197</v>
      </c>
    </row>
    <row r="85" spans="1:18" x14ac:dyDescent="0.35">
      <c r="A85" s="71">
        <v>55</v>
      </c>
      <c r="B85" s="211" t="s">
        <v>199</v>
      </c>
      <c r="C85" s="211"/>
      <c r="D85" s="211"/>
      <c r="E85" s="211"/>
      <c r="F85" s="211"/>
      <c r="G85" s="72">
        <v>1109</v>
      </c>
      <c r="H85" s="212">
        <v>0</v>
      </c>
      <c r="I85" s="213"/>
      <c r="J85" s="214"/>
      <c r="K85" s="72">
        <v>1111</v>
      </c>
      <c r="L85" s="212"/>
      <c r="M85" s="213"/>
      <c r="N85" s="213"/>
      <c r="O85" s="214"/>
      <c r="P85" s="72">
        <v>1113</v>
      </c>
      <c r="Q85" s="135">
        <f>ROUND(H85*0.27,0)</f>
        <v>0</v>
      </c>
      <c r="R85" s="74" t="s">
        <v>197</v>
      </c>
    </row>
    <row r="86" spans="1:18" x14ac:dyDescent="0.35">
      <c r="A86" s="71">
        <v>56</v>
      </c>
      <c r="B86" s="224" t="s">
        <v>200</v>
      </c>
      <c r="C86" s="224"/>
      <c r="D86" s="224"/>
      <c r="E86" s="224"/>
      <c r="F86" s="224"/>
      <c r="G86" s="72">
        <v>1640</v>
      </c>
      <c r="H86" s="212"/>
      <c r="I86" s="213"/>
      <c r="J86" s="214"/>
      <c r="K86" s="72">
        <v>1641</v>
      </c>
      <c r="L86" s="212"/>
      <c r="M86" s="213"/>
      <c r="N86" s="213"/>
      <c r="O86" s="214"/>
      <c r="P86" s="72">
        <v>1642</v>
      </c>
      <c r="Q86" s="135"/>
      <c r="R86" s="74" t="s">
        <v>197</v>
      </c>
    </row>
    <row r="87" spans="1:18" x14ac:dyDescent="0.35">
      <c r="A87" s="227">
        <v>57</v>
      </c>
      <c r="B87" s="230" t="s">
        <v>132</v>
      </c>
      <c r="C87" s="230"/>
      <c r="D87" s="230"/>
      <c r="E87" s="230"/>
      <c r="F87" s="230"/>
      <c r="G87" s="75">
        <v>187</v>
      </c>
      <c r="H87" s="212"/>
      <c r="I87" s="213"/>
      <c r="J87" s="214"/>
      <c r="K87" s="75">
        <v>188</v>
      </c>
      <c r="L87" s="212"/>
      <c r="M87" s="213"/>
      <c r="N87" s="213"/>
      <c r="O87" s="214"/>
      <c r="P87" s="75">
        <v>189</v>
      </c>
      <c r="Q87" s="135"/>
      <c r="R87" s="231" t="s">
        <v>104</v>
      </c>
    </row>
    <row r="88" spans="1:18" x14ac:dyDescent="0.35">
      <c r="A88" s="228"/>
      <c r="B88" s="230" t="s">
        <v>201</v>
      </c>
      <c r="C88" s="230"/>
      <c r="D88" s="230"/>
      <c r="E88" s="230"/>
      <c r="F88" s="230"/>
      <c r="G88" s="75">
        <v>1924</v>
      </c>
      <c r="H88" s="212"/>
      <c r="I88" s="213"/>
      <c r="J88" s="214"/>
      <c r="K88" s="75">
        <v>1925</v>
      </c>
      <c r="L88" s="212"/>
      <c r="M88" s="213"/>
      <c r="N88" s="213"/>
      <c r="O88" s="214"/>
      <c r="P88" s="75">
        <v>1926</v>
      </c>
      <c r="Q88" s="135"/>
      <c r="R88" s="232"/>
    </row>
    <row r="89" spans="1:18" x14ac:dyDescent="0.35">
      <c r="A89" s="228"/>
      <c r="B89" s="230" t="s">
        <v>202</v>
      </c>
      <c r="C89" s="230"/>
      <c r="D89" s="230"/>
      <c r="E89" s="230"/>
      <c r="F89" s="230"/>
      <c r="G89" s="75">
        <v>1927</v>
      </c>
      <c r="H89" s="212"/>
      <c r="I89" s="213"/>
      <c r="J89" s="214"/>
      <c r="K89" s="234"/>
      <c r="L89" s="235"/>
      <c r="M89" s="235"/>
      <c r="N89" s="235"/>
      <c r="O89" s="235"/>
      <c r="P89" s="75">
        <v>1928</v>
      </c>
      <c r="Q89" s="135"/>
      <c r="R89" s="232"/>
    </row>
    <row r="90" spans="1:18" x14ac:dyDescent="0.35">
      <c r="A90" s="228"/>
      <c r="B90" s="230" t="s">
        <v>203</v>
      </c>
      <c r="C90" s="230"/>
      <c r="D90" s="230"/>
      <c r="E90" s="230"/>
      <c r="F90" s="230"/>
      <c r="G90" s="75">
        <v>1929</v>
      </c>
      <c r="H90" s="212"/>
      <c r="I90" s="213"/>
      <c r="J90" s="214"/>
      <c r="K90" s="234"/>
      <c r="L90" s="235"/>
      <c r="M90" s="235"/>
      <c r="N90" s="235"/>
      <c r="O90" s="235"/>
      <c r="P90" s="75">
        <v>1930</v>
      </c>
      <c r="Q90" s="135"/>
      <c r="R90" s="232"/>
    </row>
    <row r="91" spans="1:18" x14ac:dyDescent="0.35">
      <c r="A91" s="229"/>
      <c r="B91" s="230" t="s">
        <v>204</v>
      </c>
      <c r="C91" s="230"/>
      <c r="D91" s="230"/>
      <c r="E91" s="230"/>
      <c r="F91" s="230"/>
      <c r="G91" s="75">
        <v>1931</v>
      </c>
      <c r="H91" s="212"/>
      <c r="I91" s="213"/>
      <c r="J91" s="214"/>
      <c r="K91" s="234"/>
      <c r="L91" s="235"/>
      <c r="M91" s="235"/>
      <c r="N91" s="235"/>
      <c r="O91" s="235"/>
      <c r="P91" s="75">
        <v>1932</v>
      </c>
      <c r="Q91" s="135"/>
      <c r="R91" s="233"/>
    </row>
    <row r="92" spans="1:18" x14ac:dyDescent="0.35">
      <c r="A92" s="223">
        <v>58</v>
      </c>
      <c r="B92" s="211" t="s">
        <v>205</v>
      </c>
      <c r="C92" s="211"/>
      <c r="D92" s="211"/>
      <c r="E92" s="211"/>
      <c r="F92" s="211"/>
      <c r="G92" s="72">
        <v>1037</v>
      </c>
      <c r="H92" s="212"/>
      <c r="I92" s="213"/>
      <c r="J92" s="214"/>
      <c r="K92" s="72">
        <v>1038</v>
      </c>
      <c r="L92" s="212"/>
      <c r="M92" s="213"/>
      <c r="N92" s="213"/>
      <c r="O92" s="214"/>
      <c r="P92" s="72">
        <v>1039</v>
      </c>
      <c r="Q92" s="135"/>
      <c r="R92" s="236" t="s">
        <v>197</v>
      </c>
    </row>
    <row r="93" spans="1:18" x14ac:dyDescent="0.35">
      <c r="A93" s="223"/>
      <c r="B93" s="211" t="s">
        <v>102</v>
      </c>
      <c r="C93" s="211"/>
      <c r="D93" s="211"/>
      <c r="E93" s="211"/>
      <c r="F93" s="211"/>
      <c r="G93" s="72">
        <v>1892</v>
      </c>
      <c r="H93" s="212"/>
      <c r="I93" s="213"/>
      <c r="J93" s="214"/>
      <c r="K93" s="72">
        <v>1893</v>
      </c>
      <c r="L93" s="212"/>
      <c r="M93" s="213"/>
      <c r="N93" s="213"/>
      <c r="O93" s="214"/>
      <c r="P93" s="72">
        <v>1894</v>
      </c>
      <c r="Q93" s="135"/>
      <c r="R93" s="237"/>
    </row>
    <row r="94" spans="1:18" x14ac:dyDescent="0.35">
      <c r="A94" s="223"/>
      <c r="B94" s="211" t="s">
        <v>133</v>
      </c>
      <c r="C94" s="211"/>
      <c r="D94" s="211"/>
      <c r="E94" s="211"/>
      <c r="F94" s="211"/>
      <c r="G94" s="72">
        <v>1895</v>
      </c>
      <c r="H94" s="212"/>
      <c r="I94" s="213"/>
      <c r="J94" s="214"/>
      <c r="K94" s="217"/>
      <c r="L94" s="218"/>
      <c r="M94" s="218"/>
      <c r="N94" s="218"/>
      <c r="O94" s="218"/>
      <c r="P94" s="72">
        <v>1897</v>
      </c>
      <c r="Q94" s="135"/>
      <c r="R94" s="237"/>
    </row>
    <row r="95" spans="1:18" x14ac:dyDescent="0.35">
      <c r="A95" s="223"/>
      <c r="B95" s="211" t="s">
        <v>206</v>
      </c>
      <c r="C95" s="211"/>
      <c r="D95" s="211"/>
      <c r="E95" s="211"/>
      <c r="F95" s="211"/>
      <c r="G95" s="72">
        <v>1898</v>
      </c>
      <c r="H95" s="212"/>
      <c r="I95" s="213"/>
      <c r="J95" s="214"/>
      <c r="K95" s="72">
        <v>1899</v>
      </c>
      <c r="L95" s="212"/>
      <c r="M95" s="213"/>
      <c r="N95" s="213"/>
      <c r="O95" s="214"/>
      <c r="P95" s="72">
        <v>1900</v>
      </c>
      <c r="Q95" s="135"/>
      <c r="R95" s="237"/>
    </row>
    <row r="96" spans="1:18" x14ac:dyDescent="0.35">
      <c r="A96" s="223"/>
      <c r="B96" s="211" t="s">
        <v>134</v>
      </c>
      <c r="C96" s="211"/>
      <c r="D96" s="211"/>
      <c r="E96" s="211"/>
      <c r="F96" s="211"/>
      <c r="G96" s="72">
        <v>1901</v>
      </c>
      <c r="H96" s="212"/>
      <c r="I96" s="213"/>
      <c r="J96" s="214"/>
      <c r="K96" s="72">
        <v>1902</v>
      </c>
      <c r="L96" s="212"/>
      <c r="M96" s="213"/>
      <c r="N96" s="213"/>
      <c r="O96" s="214"/>
      <c r="P96" s="72">
        <v>1903</v>
      </c>
      <c r="Q96" s="135"/>
      <c r="R96" s="237"/>
    </row>
    <row r="97" spans="1:18" x14ac:dyDescent="0.35">
      <c r="A97" s="223"/>
      <c r="B97" s="211" t="s">
        <v>135</v>
      </c>
      <c r="C97" s="211"/>
      <c r="D97" s="211"/>
      <c r="E97" s="211"/>
      <c r="F97" s="211"/>
      <c r="G97" s="72">
        <v>1912</v>
      </c>
      <c r="H97" s="212"/>
      <c r="I97" s="213"/>
      <c r="J97" s="214"/>
      <c r="K97" s="76">
        <v>1918</v>
      </c>
      <c r="L97" s="212"/>
      <c r="M97" s="213"/>
      <c r="N97" s="213"/>
      <c r="O97" s="214"/>
      <c r="P97" s="75">
        <v>1913</v>
      </c>
      <c r="Q97" s="135"/>
      <c r="R97" s="238"/>
    </row>
    <row r="98" spans="1:18" x14ac:dyDescent="0.35">
      <c r="A98" s="71">
        <v>59</v>
      </c>
      <c r="B98" s="224" t="s">
        <v>136</v>
      </c>
      <c r="C98" s="224"/>
      <c r="D98" s="224"/>
      <c r="E98" s="224"/>
      <c r="F98" s="224"/>
      <c r="G98" s="72">
        <v>77</v>
      </c>
      <c r="H98" s="212"/>
      <c r="I98" s="213"/>
      <c r="J98" s="214"/>
      <c r="K98" s="72">
        <v>74</v>
      </c>
      <c r="L98" s="212"/>
      <c r="M98" s="213"/>
      <c r="N98" s="213"/>
      <c r="O98" s="214"/>
      <c r="P98" s="72">
        <v>79</v>
      </c>
      <c r="Q98" s="135"/>
      <c r="R98" s="74" t="s">
        <v>197</v>
      </c>
    </row>
    <row r="99" spans="1:18" x14ac:dyDescent="0.35">
      <c r="A99" s="71">
        <v>60</v>
      </c>
      <c r="B99" s="211" t="s">
        <v>207</v>
      </c>
      <c r="C99" s="211"/>
      <c r="D99" s="211"/>
      <c r="E99" s="211"/>
      <c r="F99" s="211"/>
      <c r="G99" s="72">
        <v>1040</v>
      </c>
      <c r="H99" s="212"/>
      <c r="I99" s="213"/>
      <c r="J99" s="214"/>
      <c r="K99" s="215"/>
      <c r="L99" s="215"/>
      <c r="M99" s="215"/>
      <c r="N99" s="215"/>
      <c r="O99" s="215"/>
      <c r="P99" s="72">
        <v>1041</v>
      </c>
      <c r="Q99" s="135"/>
      <c r="R99" s="74" t="s">
        <v>197</v>
      </c>
    </row>
    <row r="100" spans="1:18" x14ac:dyDescent="0.35">
      <c r="A100" s="71">
        <v>61</v>
      </c>
      <c r="B100" s="211" t="s">
        <v>208</v>
      </c>
      <c r="C100" s="211"/>
      <c r="D100" s="211"/>
      <c r="E100" s="211"/>
      <c r="F100" s="211"/>
      <c r="G100" s="77"/>
      <c r="H100" s="217"/>
      <c r="I100" s="218"/>
      <c r="J100" s="219"/>
      <c r="K100" s="215"/>
      <c r="L100" s="215"/>
      <c r="M100" s="215"/>
      <c r="N100" s="215"/>
      <c r="O100" s="215"/>
      <c r="P100" s="72">
        <v>1042</v>
      </c>
      <c r="Q100" s="135"/>
      <c r="R100" s="74" t="s">
        <v>197</v>
      </c>
    </row>
    <row r="101" spans="1:18" x14ac:dyDescent="0.35">
      <c r="A101" s="71">
        <v>62</v>
      </c>
      <c r="B101" s="211" t="s">
        <v>209</v>
      </c>
      <c r="C101" s="211"/>
      <c r="D101" s="211"/>
      <c r="E101" s="211"/>
      <c r="F101" s="211"/>
      <c r="G101" s="72">
        <v>824</v>
      </c>
      <c r="H101" s="212"/>
      <c r="I101" s="213"/>
      <c r="J101" s="214"/>
      <c r="K101" s="215"/>
      <c r="L101" s="215"/>
      <c r="M101" s="215"/>
      <c r="N101" s="215"/>
      <c r="O101" s="215"/>
      <c r="P101" s="72">
        <v>825</v>
      </c>
      <c r="Q101" s="135"/>
      <c r="R101" s="74" t="s">
        <v>197</v>
      </c>
    </row>
    <row r="102" spans="1:18" x14ac:dyDescent="0.35">
      <c r="A102" s="239">
        <v>63</v>
      </c>
      <c r="B102" s="230" t="s">
        <v>210</v>
      </c>
      <c r="C102" s="230"/>
      <c r="D102" s="230"/>
      <c r="E102" s="230"/>
      <c r="F102" s="230"/>
      <c r="G102" s="78"/>
      <c r="H102" s="79"/>
      <c r="I102" s="79"/>
      <c r="J102" s="79"/>
      <c r="K102" s="234"/>
      <c r="L102" s="235"/>
      <c r="M102" s="235"/>
      <c r="N102" s="235"/>
      <c r="O102" s="235"/>
      <c r="P102" s="75">
        <v>1976</v>
      </c>
      <c r="Q102" s="135"/>
      <c r="R102" s="231" t="s">
        <v>104</v>
      </c>
    </row>
    <row r="103" spans="1:18" x14ac:dyDescent="0.35">
      <c r="A103" s="240"/>
      <c r="B103" s="230" t="s">
        <v>211</v>
      </c>
      <c r="C103" s="230"/>
      <c r="D103" s="230"/>
      <c r="E103" s="230"/>
      <c r="F103" s="230"/>
      <c r="G103" s="75">
        <v>1977</v>
      </c>
      <c r="H103" s="212"/>
      <c r="I103" s="213"/>
      <c r="J103" s="214"/>
      <c r="K103" s="234"/>
      <c r="L103" s="235"/>
      <c r="M103" s="235"/>
      <c r="N103" s="235"/>
      <c r="O103" s="235"/>
      <c r="P103" s="75">
        <v>1978</v>
      </c>
      <c r="Q103" s="135"/>
      <c r="R103" s="232"/>
    </row>
    <row r="104" spans="1:18" x14ac:dyDescent="0.35">
      <c r="A104" s="241"/>
      <c r="B104" s="230" t="s">
        <v>212</v>
      </c>
      <c r="C104" s="230"/>
      <c r="D104" s="230"/>
      <c r="E104" s="230"/>
      <c r="F104" s="230"/>
      <c r="G104" s="75">
        <v>1979</v>
      </c>
      <c r="H104" s="212"/>
      <c r="I104" s="213"/>
      <c r="J104" s="214"/>
      <c r="K104" s="234"/>
      <c r="L104" s="235"/>
      <c r="M104" s="235"/>
      <c r="N104" s="235"/>
      <c r="O104" s="235"/>
      <c r="P104" s="75">
        <v>1980</v>
      </c>
      <c r="Q104" s="135"/>
      <c r="R104" s="233"/>
    </row>
    <row r="105" spans="1:18" x14ac:dyDescent="0.35">
      <c r="A105" s="71">
        <v>64</v>
      </c>
      <c r="B105" s="211" t="s">
        <v>213</v>
      </c>
      <c r="C105" s="211"/>
      <c r="D105" s="211"/>
      <c r="E105" s="211"/>
      <c r="F105" s="211"/>
      <c r="G105" s="72">
        <v>1043</v>
      </c>
      <c r="H105" s="212"/>
      <c r="I105" s="213"/>
      <c r="J105" s="214"/>
      <c r="K105" s="72">
        <v>1102</v>
      </c>
      <c r="L105" s="212"/>
      <c r="M105" s="213"/>
      <c r="N105" s="213"/>
      <c r="O105" s="214"/>
      <c r="P105" s="72">
        <v>1044</v>
      </c>
      <c r="Q105" s="135"/>
      <c r="R105" s="74" t="s">
        <v>197</v>
      </c>
    </row>
    <row r="106" spans="1:18" x14ac:dyDescent="0.35">
      <c r="A106" s="71">
        <v>65</v>
      </c>
      <c r="B106" s="211" t="s">
        <v>214</v>
      </c>
      <c r="C106" s="211"/>
      <c r="D106" s="211"/>
      <c r="E106" s="211"/>
      <c r="F106" s="211"/>
      <c r="G106" s="72">
        <v>113</v>
      </c>
      <c r="H106" s="212"/>
      <c r="I106" s="213"/>
      <c r="J106" s="214"/>
      <c r="K106" s="72">
        <v>1007</v>
      </c>
      <c r="L106" s="212"/>
      <c r="M106" s="213"/>
      <c r="N106" s="213"/>
      <c r="O106" s="214"/>
      <c r="P106" s="72">
        <v>114</v>
      </c>
      <c r="Q106" s="135"/>
      <c r="R106" s="74" t="s">
        <v>197</v>
      </c>
    </row>
    <row r="107" spans="1:18" x14ac:dyDescent="0.35">
      <c r="A107" s="71">
        <v>66</v>
      </c>
      <c r="B107" s="216" t="s">
        <v>215</v>
      </c>
      <c r="C107" s="216"/>
      <c r="D107" s="216"/>
      <c r="E107" s="216"/>
      <c r="F107" s="216"/>
      <c r="G107" s="72">
        <v>1829</v>
      </c>
      <c r="H107" s="212"/>
      <c r="I107" s="213"/>
      <c r="J107" s="214"/>
      <c r="K107" s="215"/>
      <c r="L107" s="215"/>
      <c r="M107" s="215"/>
      <c r="N107" s="215"/>
      <c r="O107" s="215"/>
      <c r="P107" s="72">
        <v>1830</v>
      </c>
      <c r="Q107" s="135"/>
      <c r="R107" s="74" t="s">
        <v>197</v>
      </c>
    </row>
    <row r="108" spans="1:18" x14ac:dyDescent="0.35">
      <c r="A108" s="71">
        <v>67</v>
      </c>
      <c r="B108" s="211" t="s">
        <v>216</v>
      </c>
      <c r="C108" s="211"/>
      <c r="D108" s="211"/>
      <c r="E108" s="211"/>
      <c r="F108" s="211"/>
      <c r="G108" s="72">
        <v>1835</v>
      </c>
      <c r="H108" s="212"/>
      <c r="I108" s="213"/>
      <c r="J108" s="214"/>
      <c r="K108" s="72">
        <v>1836</v>
      </c>
      <c r="L108" s="242"/>
      <c r="M108" s="243"/>
      <c r="N108" s="243"/>
      <c r="O108" s="244"/>
      <c r="P108" s="72">
        <v>1837</v>
      </c>
      <c r="Q108" s="135"/>
      <c r="R108" s="74" t="s">
        <v>197</v>
      </c>
    </row>
    <row r="109" spans="1:18" x14ac:dyDescent="0.35">
      <c r="A109" s="71">
        <v>68</v>
      </c>
      <c r="B109" s="211" t="s">
        <v>217</v>
      </c>
      <c r="C109" s="211"/>
      <c r="D109" s="211"/>
      <c r="E109" s="211"/>
      <c r="F109" s="211"/>
      <c r="G109" s="72">
        <v>908</v>
      </c>
      <c r="H109" s="212"/>
      <c r="I109" s="213"/>
      <c r="J109" s="214"/>
      <c r="K109" s="215"/>
      <c r="L109" s="215"/>
      <c r="M109" s="215"/>
      <c r="N109" s="215"/>
      <c r="O109" s="215"/>
      <c r="P109" s="72">
        <v>909</v>
      </c>
      <c r="Q109" s="135"/>
      <c r="R109" s="74" t="s">
        <v>197</v>
      </c>
    </row>
    <row r="110" spans="1:18" x14ac:dyDescent="0.35">
      <c r="A110" s="71">
        <v>69</v>
      </c>
      <c r="B110" s="211" t="s">
        <v>218</v>
      </c>
      <c r="C110" s="211"/>
      <c r="D110" s="211"/>
      <c r="E110" s="211"/>
      <c r="F110" s="211"/>
      <c r="G110" s="72">
        <v>951</v>
      </c>
      <c r="H110" s="212"/>
      <c r="I110" s="213"/>
      <c r="J110" s="214"/>
      <c r="K110" s="215"/>
      <c r="L110" s="215"/>
      <c r="M110" s="215"/>
      <c r="N110" s="215"/>
      <c r="O110" s="215"/>
      <c r="P110" s="72">
        <v>952</v>
      </c>
      <c r="Q110" s="135"/>
      <c r="R110" s="74" t="s">
        <v>197</v>
      </c>
    </row>
    <row r="111" spans="1:18" x14ac:dyDescent="0.35">
      <c r="A111" s="71">
        <v>70</v>
      </c>
      <c r="B111" s="211" t="s">
        <v>219</v>
      </c>
      <c r="C111" s="211"/>
      <c r="D111" s="211"/>
      <c r="E111" s="211"/>
      <c r="F111" s="211"/>
      <c r="G111" s="72">
        <v>753</v>
      </c>
      <c r="H111" s="212"/>
      <c r="I111" s="213"/>
      <c r="J111" s="214"/>
      <c r="K111" s="72">
        <v>754</v>
      </c>
      <c r="L111" s="212"/>
      <c r="M111" s="213"/>
      <c r="N111" s="213"/>
      <c r="O111" s="214"/>
      <c r="P111" s="72">
        <v>755</v>
      </c>
      <c r="Q111" s="135"/>
      <c r="R111" s="74" t="s">
        <v>197</v>
      </c>
    </row>
    <row r="112" spans="1:18" x14ac:dyDescent="0.35">
      <c r="A112" s="71">
        <v>71</v>
      </c>
      <c r="B112" s="211" t="s">
        <v>220</v>
      </c>
      <c r="C112" s="211"/>
      <c r="D112" s="211"/>
      <c r="E112" s="211"/>
      <c r="F112" s="211"/>
      <c r="G112" s="72">
        <v>133</v>
      </c>
      <c r="H112" s="212"/>
      <c r="I112" s="213"/>
      <c r="J112" s="214"/>
      <c r="K112" s="72">
        <v>138</v>
      </c>
      <c r="L112" s="212"/>
      <c r="M112" s="213"/>
      <c r="N112" s="213"/>
      <c r="O112" s="214"/>
      <c r="P112" s="72">
        <v>134</v>
      </c>
      <c r="Q112" s="135"/>
      <c r="R112" s="74" t="s">
        <v>197</v>
      </c>
    </row>
    <row r="113" spans="1:18" x14ac:dyDescent="0.35">
      <c r="A113" s="71">
        <v>72</v>
      </c>
      <c r="B113" s="211" t="s">
        <v>221</v>
      </c>
      <c r="C113" s="211"/>
      <c r="D113" s="211"/>
      <c r="E113" s="211"/>
      <c r="F113" s="211"/>
      <c r="G113" s="72">
        <v>32</v>
      </c>
      <c r="H113" s="212"/>
      <c r="I113" s="213"/>
      <c r="J113" s="214"/>
      <c r="K113" s="72">
        <v>76</v>
      </c>
      <c r="L113" s="212"/>
      <c r="M113" s="213"/>
      <c r="N113" s="213"/>
      <c r="O113" s="214"/>
      <c r="P113" s="72">
        <v>34</v>
      </c>
      <c r="Q113" s="135"/>
      <c r="R113" s="74" t="s">
        <v>197</v>
      </c>
    </row>
    <row r="114" spans="1:18" x14ac:dyDescent="0.35">
      <c r="A114" s="71">
        <v>73</v>
      </c>
      <c r="B114" s="211" t="s">
        <v>222</v>
      </c>
      <c r="C114" s="211"/>
      <c r="D114" s="211"/>
      <c r="E114" s="211"/>
      <c r="F114" s="211"/>
      <c r="G114" s="72">
        <v>1643</v>
      </c>
      <c r="H114" s="212"/>
      <c r="I114" s="213"/>
      <c r="J114" s="214"/>
      <c r="K114" s="215"/>
      <c r="L114" s="215"/>
      <c r="M114" s="215"/>
      <c r="N114" s="215"/>
      <c r="O114" s="215"/>
      <c r="P114" s="72">
        <v>1644</v>
      </c>
      <c r="Q114" s="135"/>
      <c r="R114" s="74" t="s">
        <v>197</v>
      </c>
    </row>
    <row r="115" spans="1:18" x14ac:dyDescent="0.35">
      <c r="A115" s="71">
        <v>74</v>
      </c>
      <c r="B115" s="179" t="s">
        <v>137</v>
      </c>
      <c r="C115" s="179"/>
      <c r="D115" s="179"/>
      <c r="E115" s="179"/>
      <c r="F115" s="179"/>
      <c r="G115" s="179"/>
      <c r="H115" s="179"/>
      <c r="I115" s="179"/>
      <c r="J115" s="179"/>
      <c r="K115" s="179"/>
      <c r="L115" s="179"/>
      <c r="M115" s="179"/>
      <c r="N115" s="179"/>
      <c r="O115" s="179"/>
      <c r="P115" s="80">
        <v>911</v>
      </c>
      <c r="Q115" s="135"/>
      <c r="R115" s="74" t="s">
        <v>197</v>
      </c>
    </row>
    <row r="116" spans="1:18" x14ac:dyDescent="0.35">
      <c r="A116" s="71">
        <v>75</v>
      </c>
      <c r="B116" s="179" t="s">
        <v>138</v>
      </c>
      <c r="C116" s="179"/>
      <c r="D116" s="179"/>
      <c r="E116" s="179"/>
      <c r="F116" s="179"/>
      <c r="G116" s="179"/>
      <c r="H116" s="179"/>
      <c r="I116" s="179"/>
      <c r="J116" s="179"/>
      <c r="K116" s="179"/>
      <c r="L116" s="179"/>
      <c r="M116" s="179"/>
      <c r="N116" s="179"/>
      <c r="O116" s="179"/>
      <c r="P116" s="80">
        <v>913</v>
      </c>
      <c r="Q116" s="135"/>
      <c r="R116" s="74" t="s">
        <v>197</v>
      </c>
    </row>
    <row r="117" spans="1:18" x14ac:dyDescent="0.35">
      <c r="A117" s="71">
        <v>76</v>
      </c>
      <c r="B117" s="179" t="s">
        <v>139</v>
      </c>
      <c r="C117" s="179"/>
      <c r="D117" s="179"/>
      <c r="E117" s="179"/>
      <c r="F117" s="179"/>
      <c r="G117" s="179"/>
      <c r="H117" s="179"/>
      <c r="I117" s="179"/>
      <c r="J117" s="179"/>
      <c r="K117" s="179"/>
      <c r="L117" s="179"/>
      <c r="M117" s="179"/>
      <c r="N117" s="179"/>
      <c r="O117" s="179"/>
      <c r="P117" s="80">
        <v>923</v>
      </c>
      <c r="Q117" s="135"/>
      <c r="R117" s="74" t="s">
        <v>197</v>
      </c>
    </row>
    <row r="118" spans="1:18" x14ac:dyDescent="0.35">
      <c r="A118" s="71">
        <v>77</v>
      </c>
      <c r="B118" s="179" t="s">
        <v>140</v>
      </c>
      <c r="C118" s="179"/>
      <c r="D118" s="179"/>
      <c r="E118" s="179"/>
      <c r="F118" s="179"/>
      <c r="G118" s="179"/>
      <c r="H118" s="179"/>
      <c r="I118" s="179"/>
      <c r="J118" s="179"/>
      <c r="K118" s="179"/>
      <c r="L118" s="179"/>
      <c r="M118" s="179"/>
      <c r="N118" s="179"/>
      <c r="O118" s="179"/>
      <c r="P118" s="80">
        <v>924</v>
      </c>
      <c r="Q118" s="135"/>
      <c r="R118" s="74" t="s">
        <v>197</v>
      </c>
    </row>
    <row r="119" spans="1:18" x14ac:dyDescent="0.35">
      <c r="A119" s="71">
        <v>78</v>
      </c>
      <c r="B119" s="179" t="s">
        <v>141</v>
      </c>
      <c r="C119" s="179"/>
      <c r="D119" s="179"/>
      <c r="E119" s="179"/>
      <c r="F119" s="179"/>
      <c r="G119" s="179"/>
      <c r="H119" s="179"/>
      <c r="I119" s="179"/>
      <c r="J119" s="179"/>
      <c r="K119" s="179"/>
      <c r="L119" s="179"/>
      <c r="M119" s="179"/>
      <c r="N119" s="179"/>
      <c r="O119" s="179"/>
      <c r="P119" s="80">
        <v>1051</v>
      </c>
      <c r="Q119" s="135"/>
      <c r="R119" s="74" t="s">
        <v>197</v>
      </c>
    </row>
    <row r="120" spans="1:18" x14ac:dyDescent="0.35">
      <c r="A120" s="71">
        <v>79</v>
      </c>
      <c r="B120" s="179" t="s">
        <v>142</v>
      </c>
      <c r="C120" s="179"/>
      <c r="D120" s="179"/>
      <c r="E120" s="179"/>
      <c r="F120" s="179"/>
      <c r="G120" s="179"/>
      <c r="H120" s="179"/>
      <c r="I120" s="179"/>
      <c r="J120" s="179"/>
      <c r="K120" s="179"/>
      <c r="L120" s="179"/>
      <c r="M120" s="179"/>
      <c r="N120" s="179"/>
      <c r="O120" s="179"/>
      <c r="P120" s="80">
        <v>1052</v>
      </c>
      <c r="Q120" s="135"/>
      <c r="R120" s="74" t="s">
        <v>197</v>
      </c>
    </row>
    <row r="121" spans="1:18" x14ac:dyDescent="0.35">
      <c r="A121" s="71">
        <v>80</v>
      </c>
      <c r="B121" s="182" t="s">
        <v>143</v>
      </c>
      <c r="C121" s="182"/>
      <c r="D121" s="182"/>
      <c r="E121" s="182"/>
      <c r="F121" s="182"/>
      <c r="G121" s="182"/>
      <c r="H121" s="182"/>
      <c r="I121" s="182"/>
      <c r="J121" s="182"/>
      <c r="K121" s="182"/>
      <c r="L121" s="182"/>
      <c r="M121" s="182"/>
      <c r="N121" s="182"/>
      <c r="O121" s="182"/>
      <c r="P121" s="80">
        <v>21</v>
      </c>
      <c r="Q121" s="135"/>
      <c r="R121" s="74" t="s">
        <v>197</v>
      </c>
    </row>
    <row r="122" spans="1:18" x14ac:dyDescent="0.35">
      <c r="A122" s="71">
        <v>81</v>
      </c>
      <c r="B122" s="182" t="s">
        <v>144</v>
      </c>
      <c r="C122" s="182"/>
      <c r="D122" s="182"/>
      <c r="E122" s="182"/>
      <c r="F122" s="182"/>
      <c r="G122" s="182"/>
      <c r="H122" s="182"/>
      <c r="I122" s="182"/>
      <c r="J122" s="182"/>
      <c r="K122" s="182"/>
      <c r="L122" s="182"/>
      <c r="M122" s="182"/>
      <c r="N122" s="182"/>
      <c r="O122" s="182"/>
      <c r="P122" s="80">
        <v>43</v>
      </c>
      <c r="Q122" s="135"/>
      <c r="R122" s="74" t="s">
        <v>197</v>
      </c>
    </row>
    <row r="123" spans="1:18" x14ac:dyDescent="0.35">
      <c r="A123" s="71">
        <v>82</v>
      </c>
      <c r="B123" s="182" t="s">
        <v>145</v>
      </c>
      <c r="C123" s="182"/>
      <c r="D123" s="182"/>
      <c r="E123" s="182"/>
      <c r="F123" s="182"/>
      <c r="G123" s="182"/>
      <c r="H123" s="182"/>
      <c r="I123" s="182"/>
      <c r="J123" s="182"/>
      <c r="K123" s="182"/>
      <c r="L123" s="182"/>
      <c r="M123" s="182"/>
      <c r="N123" s="182"/>
      <c r="O123" s="182"/>
      <c r="P123" s="72">
        <v>767</v>
      </c>
      <c r="Q123" s="135"/>
      <c r="R123" s="74" t="s">
        <v>197</v>
      </c>
    </row>
    <row r="124" spans="1:18" x14ac:dyDescent="0.35">
      <c r="A124" s="71">
        <v>83</v>
      </c>
      <c r="B124" s="245" t="s">
        <v>146</v>
      </c>
      <c r="C124" s="245"/>
      <c r="D124" s="245"/>
      <c r="E124" s="245"/>
      <c r="F124" s="245"/>
      <c r="G124" s="245"/>
      <c r="H124" s="245"/>
      <c r="I124" s="245"/>
      <c r="J124" s="245"/>
      <c r="K124" s="245"/>
      <c r="L124" s="245"/>
      <c r="M124" s="245"/>
      <c r="N124" s="245"/>
      <c r="O124" s="245"/>
      <c r="P124" s="80">
        <v>862</v>
      </c>
      <c r="Q124" s="135"/>
      <c r="R124" s="74" t="s">
        <v>197</v>
      </c>
    </row>
    <row r="125" spans="1:18" x14ac:dyDescent="0.35">
      <c r="A125" s="318" t="s">
        <v>223</v>
      </c>
      <c r="B125" s="319"/>
      <c r="C125" s="319"/>
      <c r="D125" s="319"/>
      <c r="E125" s="319"/>
      <c r="F125" s="319"/>
      <c r="G125" s="319"/>
      <c r="H125" s="319"/>
      <c r="I125" s="319"/>
      <c r="J125" s="319"/>
      <c r="K125" s="319"/>
      <c r="L125" s="319"/>
      <c r="M125" s="319"/>
      <c r="N125" s="319"/>
      <c r="O125" s="319"/>
      <c r="P125" s="319"/>
      <c r="Q125" s="319"/>
      <c r="R125" s="320"/>
    </row>
    <row r="126" spans="1:18" x14ac:dyDescent="0.35">
      <c r="A126" s="249" t="s">
        <v>224</v>
      </c>
      <c r="B126" s="250"/>
      <c r="C126" s="250"/>
      <c r="D126" s="250"/>
      <c r="E126" s="250"/>
      <c r="F126" s="250"/>
      <c r="G126" s="250"/>
      <c r="H126" s="250"/>
      <c r="I126" s="250"/>
      <c r="J126" s="250"/>
      <c r="K126" s="250"/>
      <c r="L126" s="250"/>
      <c r="M126" s="250"/>
      <c r="N126" s="250"/>
      <c r="O126" s="250"/>
      <c r="P126" s="250"/>
      <c r="Q126" s="250"/>
      <c r="R126" s="251"/>
    </row>
    <row r="127" spans="1:18" x14ac:dyDescent="0.35">
      <c r="A127" s="81">
        <v>84</v>
      </c>
      <c r="B127" s="203" t="s">
        <v>225</v>
      </c>
      <c r="C127" s="204"/>
      <c r="D127" s="204"/>
      <c r="E127" s="204"/>
      <c r="F127" s="205"/>
      <c r="G127" s="82">
        <v>51</v>
      </c>
      <c r="H127" s="206"/>
      <c r="I127" s="207"/>
      <c r="J127" s="207"/>
      <c r="K127" s="82">
        <v>63</v>
      </c>
      <c r="L127" s="206"/>
      <c r="M127" s="207"/>
      <c r="N127" s="207"/>
      <c r="O127" s="207"/>
      <c r="P127" s="82">
        <v>71</v>
      </c>
      <c r="Q127" s="121"/>
      <c r="R127" s="83" t="s">
        <v>226</v>
      </c>
    </row>
    <row r="128" spans="1:18" x14ac:dyDescent="0.35">
      <c r="A128" s="208">
        <v>85</v>
      </c>
      <c r="B128" s="203" t="s">
        <v>148</v>
      </c>
      <c r="C128" s="204"/>
      <c r="D128" s="204"/>
      <c r="E128" s="204"/>
      <c r="F128" s="204"/>
      <c r="G128" s="204"/>
      <c r="H128" s="204"/>
      <c r="I128" s="204"/>
      <c r="J128" s="204"/>
      <c r="K128" s="204"/>
      <c r="L128" s="204"/>
      <c r="M128" s="204"/>
      <c r="N128" s="204"/>
      <c r="O128" s="204"/>
      <c r="P128" s="82">
        <v>36</v>
      </c>
      <c r="Q128" s="121"/>
      <c r="R128" s="83" t="s">
        <v>226</v>
      </c>
    </row>
    <row r="129" spans="1:18" x14ac:dyDescent="0.35">
      <c r="A129" s="209"/>
      <c r="B129" s="203" t="s">
        <v>227</v>
      </c>
      <c r="C129" s="204"/>
      <c r="D129" s="204"/>
      <c r="E129" s="204"/>
      <c r="F129" s="204"/>
      <c r="G129" s="204"/>
      <c r="H129" s="204"/>
      <c r="I129" s="204"/>
      <c r="J129" s="204"/>
      <c r="K129" s="204"/>
      <c r="L129" s="204"/>
      <c r="M129" s="204"/>
      <c r="N129" s="204"/>
      <c r="O129" s="204"/>
      <c r="P129" s="82">
        <v>1904</v>
      </c>
      <c r="Q129" s="121"/>
      <c r="R129" s="83" t="s">
        <v>226</v>
      </c>
    </row>
    <row r="130" spans="1:18" x14ac:dyDescent="0.35">
      <c r="A130" s="209"/>
      <c r="B130" s="203" t="s">
        <v>149</v>
      </c>
      <c r="C130" s="204"/>
      <c r="D130" s="204"/>
      <c r="E130" s="204"/>
      <c r="F130" s="204"/>
      <c r="G130" s="204"/>
      <c r="H130" s="204"/>
      <c r="I130" s="204"/>
      <c r="J130" s="204"/>
      <c r="K130" s="204"/>
      <c r="L130" s="204"/>
      <c r="M130" s="204"/>
      <c r="N130" s="204"/>
      <c r="O130" s="204"/>
      <c r="P130" s="82">
        <v>1905</v>
      </c>
      <c r="Q130" s="121"/>
      <c r="R130" s="83" t="s">
        <v>226</v>
      </c>
    </row>
    <row r="131" spans="1:18" x14ac:dyDescent="0.35">
      <c r="A131" s="209"/>
      <c r="B131" s="203" t="s">
        <v>150</v>
      </c>
      <c r="C131" s="204"/>
      <c r="D131" s="204"/>
      <c r="E131" s="204"/>
      <c r="F131" s="204"/>
      <c r="G131" s="204"/>
      <c r="H131" s="204"/>
      <c r="I131" s="204"/>
      <c r="J131" s="204"/>
      <c r="K131" s="204"/>
      <c r="L131" s="204"/>
      <c r="M131" s="204"/>
      <c r="N131" s="204"/>
      <c r="O131" s="204"/>
      <c r="P131" s="82">
        <v>1906</v>
      </c>
      <c r="Q131" s="121"/>
      <c r="R131" s="83" t="s">
        <v>226</v>
      </c>
    </row>
    <row r="132" spans="1:18" x14ac:dyDescent="0.35">
      <c r="A132" s="210"/>
      <c r="B132" s="184" t="s">
        <v>228</v>
      </c>
      <c r="C132" s="185"/>
      <c r="D132" s="185"/>
      <c r="E132" s="185"/>
      <c r="F132" s="185"/>
      <c r="G132" s="185"/>
      <c r="H132" s="185"/>
      <c r="I132" s="185"/>
      <c r="J132" s="185"/>
      <c r="K132" s="185"/>
      <c r="L132" s="185"/>
      <c r="M132" s="185"/>
      <c r="N132" s="185"/>
      <c r="O132" s="185"/>
      <c r="P132" s="82">
        <v>1916</v>
      </c>
      <c r="Q132" s="121"/>
      <c r="R132" s="83" t="s">
        <v>226</v>
      </c>
    </row>
    <row r="133" spans="1:18" x14ac:dyDescent="0.35">
      <c r="A133" s="81">
        <v>86</v>
      </c>
      <c r="B133" s="184" t="s">
        <v>151</v>
      </c>
      <c r="C133" s="185"/>
      <c r="D133" s="185"/>
      <c r="E133" s="185"/>
      <c r="F133" s="185"/>
      <c r="G133" s="185"/>
      <c r="H133" s="185"/>
      <c r="I133" s="185"/>
      <c r="J133" s="185"/>
      <c r="K133" s="185"/>
      <c r="L133" s="185"/>
      <c r="M133" s="185"/>
      <c r="N133" s="185"/>
      <c r="O133" s="185"/>
      <c r="P133" s="82">
        <v>848</v>
      </c>
      <c r="Q133" s="121"/>
      <c r="R133" s="83" t="s">
        <v>226</v>
      </c>
    </row>
    <row r="134" spans="1:18" x14ac:dyDescent="0.35">
      <c r="A134" s="81">
        <v>87</v>
      </c>
      <c r="B134" s="184" t="s">
        <v>152</v>
      </c>
      <c r="C134" s="185"/>
      <c r="D134" s="185"/>
      <c r="E134" s="185"/>
      <c r="F134" s="185"/>
      <c r="G134" s="185"/>
      <c r="H134" s="185"/>
      <c r="I134" s="185"/>
      <c r="J134" s="185"/>
      <c r="K134" s="185"/>
      <c r="L134" s="185"/>
      <c r="M134" s="185"/>
      <c r="N134" s="185"/>
      <c r="O134" s="185"/>
      <c r="P134" s="82">
        <v>82</v>
      </c>
      <c r="Q134" s="121"/>
      <c r="R134" s="83" t="s">
        <v>226</v>
      </c>
    </row>
    <row r="135" spans="1:18" x14ac:dyDescent="0.35">
      <c r="A135" s="81">
        <v>88</v>
      </c>
      <c r="B135" s="184" t="s">
        <v>153</v>
      </c>
      <c r="C135" s="185"/>
      <c r="D135" s="185"/>
      <c r="E135" s="185"/>
      <c r="F135" s="185"/>
      <c r="G135" s="185"/>
      <c r="H135" s="185"/>
      <c r="I135" s="185"/>
      <c r="J135" s="185"/>
      <c r="K135" s="185"/>
      <c r="L135" s="185"/>
      <c r="M135" s="185"/>
      <c r="N135" s="185"/>
      <c r="O135" s="185"/>
      <c r="P135" s="82">
        <v>1123</v>
      </c>
      <c r="Q135" s="121"/>
      <c r="R135" s="83" t="s">
        <v>226</v>
      </c>
    </row>
    <row r="136" spans="1:18" x14ac:dyDescent="0.35">
      <c r="A136" s="81">
        <v>89</v>
      </c>
      <c r="B136" s="184" t="s">
        <v>154</v>
      </c>
      <c r="C136" s="185"/>
      <c r="D136" s="185"/>
      <c r="E136" s="185"/>
      <c r="F136" s="185"/>
      <c r="G136" s="185"/>
      <c r="H136" s="185"/>
      <c r="I136" s="185"/>
      <c r="J136" s="185"/>
      <c r="K136" s="185"/>
      <c r="L136" s="185"/>
      <c r="M136" s="185"/>
      <c r="N136" s="185"/>
      <c r="O136" s="185"/>
      <c r="P136" s="82">
        <v>83</v>
      </c>
      <c r="Q136" s="121"/>
      <c r="R136" s="83" t="s">
        <v>226</v>
      </c>
    </row>
    <row r="137" spans="1:18" x14ac:dyDescent="0.35">
      <c r="A137" s="81">
        <v>90</v>
      </c>
      <c r="B137" s="184" t="s">
        <v>155</v>
      </c>
      <c r="C137" s="185"/>
      <c r="D137" s="185"/>
      <c r="E137" s="185"/>
      <c r="F137" s="185"/>
      <c r="G137" s="185"/>
      <c r="H137" s="185"/>
      <c r="I137" s="185"/>
      <c r="J137" s="185"/>
      <c r="K137" s="185"/>
      <c r="L137" s="185"/>
      <c r="M137" s="185"/>
      <c r="N137" s="185"/>
      <c r="O137" s="185"/>
      <c r="P137" s="82">
        <v>173</v>
      </c>
      <c r="Q137" s="121"/>
      <c r="R137" s="83" t="s">
        <v>226</v>
      </c>
    </row>
    <row r="138" spans="1:18" x14ac:dyDescent="0.35">
      <c r="A138" s="81">
        <v>91</v>
      </c>
      <c r="B138" s="184" t="s">
        <v>156</v>
      </c>
      <c r="C138" s="185"/>
      <c r="D138" s="185"/>
      <c r="E138" s="185"/>
      <c r="F138" s="185"/>
      <c r="G138" s="185"/>
      <c r="H138" s="185"/>
      <c r="I138" s="185"/>
      <c r="J138" s="185"/>
      <c r="K138" s="185"/>
      <c r="L138" s="185"/>
      <c r="M138" s="185"/>
      <c r="N138" s="185"/>
      <c r="O138" s="185"/>
      <c r="P138" s="84">
        <v>198</v>
      </c>
      <c r="Q138" s="121"/>
      <c r="R138" s="83" t="s">
        <v>226</v>
      </c>
    </row>
    <row r="139" spans="1:18" x14ac:dyDescent="0.35">
      <c r="A139" s="81">
        <v>92</v>
      </c>
      <c r="B139" s="184" t="s">
        <v>157</v>
      </c>
      <c r="C139" s="185"/>
      <c r="D139" s="185"/>
      <c r="E139" s="185"/>
      <c r="F139" s="185"/>
      <c r="G139" s="185"/>
      <c r="H139" s="185"/>
      <c r="I139" s="185"/>
      <c r="J139" s="185"/>
      <c r="K139" s="185"/>
      <c r="L139" s="185"/>
      <c r="M139" s="185"/>
      <c r="N139" s="185"/>
      <c r="O139" s="185"/>
      <c r="P139" s="82">
        <v>54</v>
      </c>
      <c r="Q139" s="121"/>
      <c r="R139" s="83" t="s">
        <v>226</v>
      </c>
    </row>
    <row r="140" spans="1:18" x14ac:dyDescent="0.35">
      <c r="A140" s="81">
        <v>93</v>
      </c>
      <c r="B140" s="184" t="s">
        <v>158</v>
      </c>
      <c r="C140" s="185"/>
      <c r="D140" s="185"/>
      <c r="E140" s="185"/>
      <c r="F140" s="185"/>
      <c r="G140" s="185"/>
      <c r="H140" s="185"/>
      <c r="I140" s="185"/>
      <c r="J140" s="185"/>
      <c r="K140" s="185"/>
      <c r="L140" s="185"/>
      <c r="M140" s="185"/>
      <c r="N140" s="185"/>
      <c r="O140" s="185"/>
      <c r="P140" s="82">
        <v>832</v>
      </c>
      <c r="Q140" s="121"/>
      <c r="R140" s="83" t="s">
        <v>226</v>
      </c>
    </row>
    <row r="141" spans="1:18" x14ac:dyDescent="0.35">
      <c r="A141" s="81">
        <v>94</v>
      </c>
      <c r="B141" s="184" t="s">
        <v>159</v>
      </c>
      <c r="C141" s="185"/>
      <c r="D141" s="185"/>
      <c r="E141" s="185"/>
      <c r="F141" s="185"/>
      <c r="G141" s="185"/>
      <c r="H141" s="185"/>
      <c r="I141" s="185"/>
      <c r="J141" s="185"/>
      <c r="K141" s="185"/>
      <c r="L141" s="185"/>
      <c r="M141" s="185"/>
      <c r="N141" s="185"/>
      <c r="O141" s="185"/>
      <c r="P141" s="82">
        <v>1907</v>
      </c>
      <c r="Q141" s="121"/>
      <c r="R141" s="83" t="s">
        <v>226</v>
      </c>
    </row>
    <row r="142" spans="1:18" x14ac:dyDescent="0.35">
      <c r="A142" s="81">
        <v>95</v>
      </c>
      <c r="B142" s="184" t="s">
        <v>160</v>
      </c>
      <c r="C142" s="185"/>
      <c r="D142" s="185"/>
      <c r="E142" s="185"/>
      <c r="F142" s="185"/>
      <c r="G142" s="185"/>
      <c r="H142" s="185"/>
      <c r="I142" s="185"/>
      <c r="J142" s="185"/>
      <c r="K142" s="185"/>
      <c r="L142" s="185"/>
      <c r="M142" s="185"/>
      <c r="N142" s="185"/>
      <c r="O142" s="185"/>
      <c r="P142" s="82">
        <v>833</v>
      </c>
      <c r="Q142" s="121"/>
      <c r="R142" s="83" t="s">
        <v>226</v>
      </c>
    </row>
    <row r="143" spans="1:18" x14ac:dyDescent="0.35">
      <c r="A143" s="81">
        <v>96</v>
      </c>
      <c r="B143" s="184" t="s">
        <v>161</v>
      </c>
      <c r="C143" s="185"/>
      <c r="D143" s="185"/>
      <c r="E143" s="185"/>
      <c r="F143" s="185"/>
      <c r="G143" s="185"/>
      <c r="H143" s="185"/>
      <c r="I143" s="185"/>
      <c r="J143" s="185"/>
      <c r="K143" s="185"/>
      <c r="L143" s="185"/>
      <c r="M143" s="185"/>
      <c r="N143" s="185"/>
      <c r="O143" s="185"/>
      <c r="P143" s="82">
        <v>1908</v>
      </c>
      <c r="Q143" s="121"/>
      <c r="R143" s="83" t="s">
        <v>226</v>
      </c>
    </row>
    <row r="144" spans="1:18" x14ac:dyDescent="0.35">
      <c r="A144" s="85">
        <v>97</v>
      </c>
      <c r="B144" s="197" t="s">
        <v>229</v>
      </c>
      <c r="C144" s="198"/>
      <c r="D144" s="198"/>
      <c r="E144" s="86">
        <v>912</v>
      </c>
      <c r="F144" s="87"/>
      <c r="G144" s="88"/>
      <c r="H144" s="197" t="s">
        <v>230</v>
      </c>
      <c r="I144" s="198"/>
      <c r="J144" s="198"/>
      <c r="K144" s="89">
        <v>167</v>
      </c>
      <c r="L144" s="199"/>
      <c r="M144" s="200"/>
      <c r="N144" s="200"/>
      <c r="O144" s="200"/>
      <c r="P144" s="89">
        <v>747</v>
      </c>
      <c r="Q144" s="121"/>
      <c r="R144" s="90" t="s">
        <v>105</v>
      </c>
    </row>
    <row r="145" spans="1:18" x14ac:dyDescent="0.35">
      <c r="A145" s="81">
        <v>97</v>
      </c>
      <c r="B145" s="184" t="s">
        <v>231</v>
      </c>
      <c r="C145" s="185"/>
      <c r="D145" s="185"/>
      <c r="E145" s="91">
        <v>119</v>
      </c>
      <c r="F145" s="92"/>
      <c r="G145" s="93"/>
      <c r="H145" s="184" t="s">
        <v>103</v>
      </c>
      <c r="I145" s="185"/>
      <c r="J145" s="185"/>
      <c r="K145" s="82">
        <v>116</v>
      </c>
      <c r="L145" s="332">
        <v>0</v>
      </c>
      <c r="M145" s="333"/>
      <c r="N145" s="333"/>
      <c r="O145" s="333"/>
      <c r="P145" s="82">
        <v>757</v>
      </c>
      <c r="Q145" s="121">
        <f>+L145</f>
        <v>0</v>
      </c>
      <c r="R145" s="83" t="s">
        <v>226</v>
      </c>
    </row>
    <row r="146" spans="1:18" x14ac:dyDescent="0.35">
      <c r="A146" s="81">
        <v>98</v>
      </c>
      <c r="B146" s="184" t="s">
        <v>162</v>
      </c>
      <c r="C146" s="185"/>
      <c r="D146" s="185"/>
      <c r="E146" s="185"/>
      <c r="F146" s="185"/>
      <c r="G146" s="185"/>
      <c r="H146" s="185"/>
      <c r="I146" s="185"/>
      <c r="J146" s="185"/>
      <c r="K146" s="185"/>
      <c r="L146" s="185"/>
      <c r="M146" s="185"/>
      <c r="N146" s="185"/>
      <c r="O146" s="185"/>
      <c r="P146" s="82">
        <v>58</v>
      </c>
      <c r="Q146" s="121"/>
      <c r="R146" s="83" t="s">
        <v>226</v>
      </c>
    </row>
    <row r="147" spans="1:18" x14ac:dyDescent="0.35">
      <c r="A147" s="81">
        <v>99</v>
      </c>
      <c r="B147" s="184" t="s">
        <v>163</v>
      </c>
      <c r="C147" s="185"/>
      <c r="D147" s="185"/>
      <c r="E147" s="185"/>
      <c r="F147" s="185"/>
      <c r="G147" s="185"/>
      <c r="H147" s="185"/>
      <c r="I147" s="185"/>
      <c r="J147" s="185"/>
      <c r="K147" s="185"/>
      <c r="L147" s="185"/>
      <c r="M147" s="185"/>
      <c r="N147" s="185"/>
      <c r="O147" s="185"/>
      <c r="P147" s="82">
        <v>870</v>
      </c>
      <c r="Q147" s="121"/>
      <c r="R147" s="83" t="s">
        <v>226</v>
      </c>
    </row>
    <row r="148" spans="1:18" x14ac:dyDescent="0.35">
      <c r="A148" s="81">
        <v>100</v>
      </c>
      <c r="B148" s="184" t="s">
        <v>164</v>
      </c>
      <c r="C148" s="185"/>
      <c r="D148" s="185"/>
      <c r="E148" s="185"/>
      <c r="F148" s="185"/>
      <c r="G148" s="185"/>
      <c r="H148" s="185"/>
      <c r="I148" s="185"/>
      <c r="J148" s="185"/>
      <c r="K148" s="185"/>
      <c r="L148" s="185"/>
      <c r="M148" s="185"/>
      <c r="N148" s="185"/>
      <c r="O148" s="185"/>
      <c r="P148" s="82">
        <v>1645</v>
      </c>
      <c r="Q148" s="150">
        <f>+Tributación!F27</f>
        <v>-668981.44499999995</v>
      </c>
      <c r="R148" s="83" t="s">
        <v>226</v>
      </c>
    </row>
    <row r="149" spans="1:18" x14ac:dyDescent="0.35">
      <c r="A149" s="81">
        <v>101</v>
      </c>
      <c r="B149" s="184" t="s">
        <v>165</v>
      </c>
      <c r="C149" s="185"/>
      <c r="D149" s="185"/>
      <c r="E149" s="185"/>
      <c r="F149" s="185"/>
      <c r="G149" s="185"/>
      <c r="H149" s="185"/>
      <c r="I149" s="185"/>
      <c r="J149" s="185"/>
      <c r="K149" s="185"/>
      <c r="L149" s="185"/>
      <c r="M149" s="185"/>
      <c r="N149" s="185"/>
      <c r="O149" s="185"/>
      <c r="P149" s="82">
        <v>181</v>
      </c>
      <c r="Q149" s="121"/>
      <c r="R149" s="83" t="s">
        <v>226</v>
      </c>
    </row>
    <row r="150" spans="1:18" x14ac:dyDescent="0.35">
      <c r="A150" s="81">
        <v>102</v>
      </c>
      <c r="B150" s="184" t="s">
        <v>166</v>
      </c>
      <c r="C150" s="185"/>
      <c r="D150" s="185"/>
      <c r="E150" s="185"/>
      <c r="F150" s="185"/>
      <c r="G150" s="185"/>
      <c r="H150" s="185"/>
      <c r="I150" s="185"/>
      <c r="J150" s="185"/>
      <c r="K150" s="185"/>
      <c r="L150" s="185"/>
      <c r="M150" s="185"/>
      <c r="N150" s="185"/>
      <c r="O150" s="185"/>
      <c r="P150" s="82">
        <v>881</v>
      </c>
      <c r="Q150" s="121"/>
      <c r="R150" s="83" t="s">
        <v>226</v>
      </c>
    </row>
    <row r="151" spans="1:18" x14ac:dyDescent="0.35">
      <c r="A151" s="81">
        <v>103</v>
      </c>
      <c r="B151" s="184" t="s">
        <v>167</v>
      </c>
      <c r="C151" s="185"/>
      <c r="D151" s="185"/>
      <c r="E151" s="185"/>
      <c r="F151" s="185"/>
      <c r="G151" s="185"/>
      <c r="H151" s="185"/>
      <c r="I151" s="185"/>
      <c r="J151" s="185"/>
      <c r="K151" s="185"/>
      <c r="L151" s="185"/>
      <c r="M151" s="185"/>
      <c r="N151" s="185"/>
      <c r="O151" s="185"/>
      <c r="P151" s="82">
        <v>1646</v>
      </c>
      <c r="Q151" s="121"/>
      <c r="R151" s="83" t="s">
        <v>226</v>
      </c>
    </row>
    <row r="152" spans="1:18" x14ac:dyDescent="0.35">
      <c r="A152" s="81">
        <v>104</v>
      </c>
      <c r="B152" s="184" t="s">
        <v>168</v>
      </c>
      <c r="C152" s="185"/>
      <c r="D152" s="185"/>
      <c r="E152" s="185"/>
      <c r="F152" s="185"/>
      <c r="G152" s="185"/>
      <c r="H152" s="185"/>
      <c r="I152" s="185"/>
      <c r="J152" s="185"/>
      <c r="K152" s="185"/>
      <c r="L152" s="185"/>
      <c r="M152" s="185"/>
      <c r="N152" s="185"/>
      <c r="O152" s="185"/>
      <c r="P152" s="82">
        <v>1647</v>
      </c>
      <c r="Q152" s="121"/>
      <c r="R152" s="83" t="s">
        <v>226</v>
      </c>
    </row>
    <row r="153" spans="1:18" x14ac:dyDescent="0.35">
      <c r="A153" s="81">
        <v>105</v>
      </c>
      <c r="B153" s="184" t="s">
        <v>169</v>
      </c>
      <c r="C153" s="185"/>
      <c r="D153" s="185"/>
      <c r="E153" s="185"/>
      <c r="F153" s="185"/>
      <c r="G153" s="185"/>
      <c r="H153" s="185"/>
      <c r="I153" s="185"/>
      <c r="J153" s="185"/>
      <c r="K153" s="185"/>
      <c r="L153" s="185"/>
      <c r="M153" s="185"/>
      <c r="N153" s="185"/>
      <c r="O153" s="185"/>
      <c r="P153" s="82">
        <v>1910</v>
      </c>
      <c r="Q153" s="121"/>
      <c r="R153" s="83" t="s">
        <v>226</v>
      </c>
    </row>
    <row r="154" spans="1:18" x14ac:dyDescent="0.35">
      <c r="A154" s="81">
        <v>106</v>
      </c>
      <c r="B154" s="184" t="s">
        <v>170</v>
      </c>
      <c r="C154" s="185"/>
      <c r="D154" s="185"/>
      <c r="E154" s="185"/>
      <c r="F154" s="185"/>
      <c r="G154" s="185"/>
      <c r="H154" s="185"/>
      <c r="I154" s="185"/>
      <c r="J154" s="185"/>
      <c r="K154" s="185"/>
      <c r="L154" s="185"/>
      <c r="M154" s="185"/>
      <c r="N154" s="185"/>
      <c r="O154" s="185"/>
      <c r="P154" s="82">
        <v>1915</v>
      </c>
      <c r="Q154" s="121"/>
      <c r="R154" s="83" t="s">
        <v>226</v>
      </c>
    </row>
    <row r="155" spans="1:18" x14ac:dyDescent="0.35">
      <c r="A155" s="256" t="s">
        <v>232</v>
      </c>
      <c r="B155" s="257"/>
      <c r="C155" s="257"/>
      <c r="D155" s="257"/>
      <c r="E155" s="257"/>
      <c r="F155" s="257"/>
      <c r="G155" s="257"/>
      <c r="H155" s="257"/>
      <c r="I155" s="257"/>
      <c r="J155" s="257"/>
      <c r="K155" s="257"/>
      <c r="L155" s="257"/>
      <c r="M155" s="257"/>
      <c r="N155" s="257"/>
      <c r="O155" s="257"/>
      <c r="P155" s="257"/>
      <c r="Q155" s="257"/>
      <c r="R155" s="258"/>
    </row>
    <row r="156" spans="1:18" x14ac:dyDescent="0.35">
      <c r="A156" s="81">
        <v>107</v>
      </c>
      <c r="B156" s="184" t="s">
        <v>233</v>
      </c>
      <c r="C156" s="185"/>
      <c r="D156" s="185"/>
      <c r="E156" s="185"/>
      <c r="F156" s="185"/>
      <c r="G156" s="185"/>
      <c r="H156" s="185"/>
      <c r="I156" s="185"/>
      <c r="J156" s="185"/>
      <c r="K156" s="185"/>
      <c r="L156" s="185"/>
      <c r="M156" s="185"/>
      <c r="N156" s="185"/>
      <c r="O156" s="185"/>
      <c r="P156" s="82">
        <v>900</v>
      </c>
      <c r="Q156" s="121"/>
      <c r="R156" s="83" t="s">
        <v>197</v>
      </c>
    </row>
    <row r="157" spans="1:18" x14ac:dyDescent="0.35">
      <c r="A157" s="81">
        <v>108</v>
      </c>
      <c r="B157" s="184" t="s">
        <v>234</v>
      </c>
      <c r="C157" s="185"/>
      <c r="D157" s="185"/>
      <c r="E157" s="185"/>
      <c r="F157" s="185"/>
      <c r="G157" s="185"/>
      <c r="H157" s="185"/>
      <c r="I157" s="185"/>
      <c r="J157" s="185"/>
      <c r="K157" s="185"/>
      <c r="L157" s="185"/>
      <c r="M157" s="185"/>
      <c r="N157" s="185"/>
      <c r="O157" s="185"/>
      <c r="P157" s="94">
        <v>1796</v>
      </c>
      <c r="Q157" s="121"/>
      <c r="R157" s="83" t="s">
        <v>235</v>
      </c>
    </row>
    <row r="158" spans="1:18" x14ac:dyDescent="0.35">
      <c r="A158" s="81">
        <v>109</v>
      </c>
      <c r="B158" s="184" t="s">
        <v>236</v>
      </c>
      <c r="C158" s="185"/>
      <c r="D158" s="185"/>
      <c r="E158" s="185"/>
      <c r="F158" s="185"/>
      <c r="G158" s="185"/>
      <c r="H158" s="185"/>
      <c r="I158" s="185"/>
      <c r="J158" s="185"/>
      <c r="K158" s="185"/>
      <c r="L158" s="185"/>
      <c r="M158" s="185"/>
      <c r="N158" s="185"/>
      <c r="O158" s="185"/>
      <c r="P158" s="94">
        <v>1827</v>
      </c>
      <c r="Q158" s="121"/>
      <c r="R158" s="83" t="s">
        <v>235</v>
      </c>
    </row>
    <row r="159" spans="1:18" x14ac:dyDescent="0.35">
      <c r="A159" s="81">
        <v>110</v>
      </c>
      <c r="B159" s="186" t="s">
        <v>237</v>
      </c>
      <c r="C159" s="187"/>
      <c r="D159" s="187"/>
      <c r="E159" s="187"/>
      <c r="F159" s="187"/>
      <c r="G159" s="187"/>
      <c r="H159" s="187"/>
      <c r="I159" s="187"/>
      <c r="J159" s="187"/>
      <c r="K159" s="187"/>
      <c r="L159" s="187"/>
      <c r="M159" s="187"/>
      <c r="N159" s="187"/>
      <c r="O159" s="187"/>
      <c r="P159" s="95">
        <v>305</v>
      </c>
      <c r="Q159" s="150">
        <f>+SUM(Q83:Q86)+SUM(Q87)+SUM(Q92)+SUM(Q98:Q101)+SUM(Q102)+SUM(Q105:Q124)+SUM(Q127:Q154)+SUM(Q156:Q158)</f>
        <v>24414123.794999994</v>
      </c>
      <c r="R159" s="96" t="s">
        <v>238</v>
      </c>
    </row>
    <row r="160" spans="1:18" x14ac:dyDescent="0.35">
      <c r="A160" s="334" t="s">
        <v>147</v>
      </c>
      <c r="B160" s="335"/>
      <c r="C160" s="335"/>
      <c r="D160" s="335"/>
      <c r="E160" s="335"/>
      <c r="F160" s="335"/>
      <c r="G160" s="335"/>
      <c r="H160" s="335"/>
      <c r="I160" s="335"/>
      <c r="J160" s="335"/>
      <c r="K160" s="335"/>
      <c r="L160" s="335"/>
      <c r="M160" s="335"/>
      <c r="N160" s="335"/>
      <c r="O160" s="335"/>
      <c r="P160" s="335"/>
      <c r="Q160" s="335"/>
      <c r="R160" s="336"/>
    </row>
    <row r="161" spans="1:18" x14ac:dyDescent="0.35">
      <c r="A161" s="191" t="s">
        <v>239</v>
      </c>
      <c r="B161" s="192"/>
      <c r="C161" s="192"/>
      <c r="D161" s="192"/>
      <c r="E161" s="192"/>
      <c r="F161" s="192"/>
      <c r="G161" s="192"/>
      <c r="H161" s="192"/>
      <c r="I161" s="192"/>
      <c r="J161" s="192"/>
      <c r="K161" s="192"/>
      <c r="L161" s="192"/>
      <c r="M161" s="192"/>
      <c r="N161" s="192"/>
      <c r="O161" s="192"/>
      <c r="P161" s="192"/>
      <c r="Q161" s="192"/>
      <c r="R161" s="193"/>
    </row>
    <row r="162" spans="1:18" x14ac:dyDescent="0.35">
      <c r="A162" s="97">
        <v>111</v>
      </c>
      <c r="B162" s="182" t="s">
        <v>240</v>
      </c>
      <c r="C162" s="182"/>
      <c r="D162" s="182"/>
      <c r="E162" s="182"/>
      <c r="F162" s="182"/>
      <c r="G162" s="182"/>
      <c r="H162" s="182"/>
      <c r="I162" s="182"/>
      <c r="J162" s="182"/>
      <c r="K162" s="182"/>
      <c r="L162" s="182"/>
      <c r="M162" s="182"/>
      <c r="N162" s="182"/>
      <c r="O162" s="182"/>
      <c r="P162" s="98">
        <v>85</v>
      </c>
      <c r="Q162" s="136">
        <v>0</v>
      </c>
      <c r="R162" s="74" t="s">
        <v>235</v>
      </c>
    </row>
    <row r="163" spans="1:18" x14ac:dyDescent="0.35">
      <c r="A163" s="97">
        <v>112</v>
      </c>
      <c r="B163" s="182" t="s">
        <v>241</v>
      </c>
      <c r="C163" s="182"/>
      <c r="D163" s="182"/>
      <c r="E163" s="182"/>
      <c r="F163" s="182"/>
      <c r="G163" s="182"/>
      <c r="H163" s="182"/>
      <c r="I163" s="182"/>
      <c r="J163" s="182"/>
      <c r="K163" s="182"/>
      <c r="L163" s="182"/>
      <c r="M163" s="182"/>
      <c r="N163" s="182"/>
      <c r="O163" s="182"/>
      <c r="P163" s="98">
        <v>86</v>
      </c>
      <c r="Q163" s="137"/>
      <c r="R163" s="74" t="s">
        <v>242</v>
      </c>
    </row>
    <row r="164" spans="1:18" ht="14.45" customHeight="1" x14ac:dyDescent="0.35">
      <c r="A164" s="194" t="s">
        <v>243</v>
      </c>
      <c r="B164" s="195"/>
      <c r="C164" s="195"/>
      <c r="D164" s="195"/>
      <c r="E164" s="195"/>
      <c r="F164" s="195"/>
      <c r="G164" s="195"/>
      <c r="H164" s="195"/>
      <c r="I164" s="195"/>
      <c r="J164" s="195"/>
      <c r="K164" s="195"/>
      <c r="L164" s="195"/>
      <c r="M164" s="195"/>
      <c r="N164" s="195"/>
      <c r="O164" s="195"/>
      <c r="P164" s="195"/>
      <c r="Q164" s="195"/>
      <c r="R164" s="196"/>
    </row>
    <row r="165" spans="1:18" x14ac:dyDescent="0.35">
      <c r="A165" s="97">
        <v>113</v>
      </c>
      <c r="B165" s="182" t="s">
        <v>244</v>
      </c>
      <c r="C165" s="182"/>
      <c r="D165" s="182"/>
      <c r="E165" s="182"/>
      <c r="F165" s="182"/>
      <c r="G165" s="182"/>
      <c r="H165" s="182"/>
      <c r="I165" s="182"/>
      <c r="J165" s="182"/>
      <c r="K165" s="182"/>
      <c r="L165" s="182"/>
      <c r="M165" s="182"/>
      <c r="N165" s="182"/>
      <c r="O165" s="182"/>
      <c r="P165" s="98">
        <v>87</v>
      </c>
      <c r="Q165" s="138">
        <f>Q162+Q163</f>
        <v>0</v>
      </c>
      <c r="R165" s="74" t="s">
        <v>238</v>
      </c>
    </row>
    <row r="166" spans="1:18" x14ac:dyDescent="0.35">
      <c r="A166" s="253" t="s">
        <v>245</v>
      </c>
      <c r="B166" s="253"/>
      <c r="C166" s="253"/>
      <c r="D166" s="253"/>
      <c r="E166" s="253"/>
      <c r="F166" s="253"/>
      <c r="G166" s="253"/>
      <c r="H166" s="253"/>
      <c r="I166" s="253"/>
      <c r="J166" s="253"/>
      <c r="K166" s="253"/>
      <c r="L166" s="253"/>
      <c r="M166" s="253"/>
      <c r="N166" s="253"/>
      <c r="O166" s="253"/>
      <c r="P166" s="253"/>
      <c r="Q166" s="253"/>
      <c r="R166" s="253"/>
    </row>
    <row r="167" spans="1:18" x14ac:dyDescent="0.35">
      <c r="A167" s="178" t="s">
        <v>246</v>
      </c>
      <c r="B167" s="178"/>
      <c r="C167" s="178"/>
      <c r="D167" s="178"/>
      <c r="E167" s="98">
        <v>301</v>
      </c>
      <c r="F167" s="259"/>
      <c r="G167" s="259"/>
      <c r="H167" s="259"/>
      <c r="I167" s="259"/>
      <c r="J167" s="259"/>
      <c r="K167" s="259"/>
      <c r="L167" s="259"/>
      <c r="M167" s="259"/>
      <c r="N167" s="259"/>
      <c r="O167" s="259"/>
      <c r="P167" s="260"/>
      <c r="Q167" s="261"/>
      <c r="R167" s="262"/>
    </row>
    <row r="168" spans="1:18" x14ac:dyDescent="0.35">
      <c r="A168" s="269" t="s">
        <v>171</v>
      </c>
      <c r="B168" s="269"/>
      <c r="C168" s="269"/>
      <c r="D168" s="269"/>
      <c r="E168" s="98">
        <v>306</v>
      </c>
      <c r="F168" s="270"/>
      <c r="G168" s="270"/>
      <c r="H168" s="270"/>
      <c r="I168" s="270"/>
      <c r="J168" s="270"/>
      <c r="K168" s="270"/>
      <c r="L168" s="270"/>
      <c r="M168" s="270"/>
      <c r="N168" s="270"/>
      <c r="O168" s="270"/>
      <c r="P168" s="263"/>
      <c r="Q168" s="264"/>
      <c r="R168" s="265"/>
    </row>
    <row r="169" spans="1:18" x14ac:dyDescent="0.35">
      <c r="A169" s="271" t="s">
        <v>172</v>
      </c>
      <c r="B169" s="271"/>
      <c r="C169" s="271"/>
      <c r="D169" s="271"/>
      <c r="E169" s="272">
        <v>780</v>
      </c>
      <c r="F169" s="178"/>
      <c r="G169" s="178"/>
      <c r="H169" s="178"/>
      <c r="I169" s="178"/>
      <c r="J169" s="178"/>
      <c r="K169" s="178"/>
      <c r="L169" s="178"/>
      <c r="M169" s="178"/>
      <c r="N169" s="178"/>
      <c r="O169" s="178"/>
      <c r="P169" s="263"/>
      <c r="Q169" s="264"/>
      <c r="R169" s="265"/>
    </row>
    <row r="170" spans="1:18" x14ac:dyDescent="0.35">
      <c r="A170" s="271"/>
      <c r="B170" s="271"/>
      <c r="C170" s="271"/>
      <c r="D170" s="271"/>
      <c r="E170" s="272"/>
      <c r="F170" s="180"/>
      <c r="G170" s="180"/>
      <c r="H170" s="180"/>
      <c r="I170" s="180"/>
      <c r="J170" s="180"/>
      <c r="K170" s="180"/>
      <c r="L170" s="180"/>
      <c r="M170" s="180"/>
      <c r="N170" s="180"/>
      <c r="O170" s="180"/>
      <c r="P170" s="263"/>
      <c r="Q170" s="264"/>
      <c r="R170" s="265"/>
    </row>
    <row r="171" spans="1:18" x14ac:dyDescent="0.35">
      <c r="A171" s="271"/>
      <c r="B171" s="271"/>
      <c r="C171" s="271"/>
      <c r="D171" s="271"/>
      <c r="E171" s="272"/>
      <c r="F171" s="178"/>
      <c r="G171" s="178"/>
      <c r="H171" s="178"/>
      <c r="I171" s="178"/>
      <c r="J171" s="178"/>
      <c r="K171" s="178"/>
      <c r="L171" s="178"/>
      <c r="M171" s="178"/>
      <c r="N171" s="178"/>
      <c r="O171" s="178"/>
      <c r="P171" s="263"/>
      <c r="Q171" s="264"/>
      <c r="R171" s="265"/>
    </row>
    <row r="172" spans="1:18" x14ac:dyDescent="0.35">
      <c r="A172" s="271"/>
      <c r="B172" s="271"/>
      <c r="C172" s="271"/>
      <c r="D172" s="271"/>
      <c r="E172" s="272"/>
      <c r="F172" s="180"/>
      <c r="G172" s="180"/>
      <c r="H172" s="180"/>
      <c r="I172" s="180"/>
      <c r="J172" s="180"/>
      <c r="K172" s="180"/>
      <c r="L172" s="180"/>
      <c r="M172" s="180"/>
      <c r="N172" s="180"/>
      <c r="O172" s="180"/>
      <c r="P172" s="263"/>
      <c r="Q172" s="264"/>
      <c r="R172" s="265"/>
    </row>
    <row r="173" spans="1:18" x14ac:dyDescent="0.35">
      <c r="A173" s="271"/>
      <c r="B173" s="271"/>
      <c r="C173" s="271"/>
      <c r="D173" s="271"/>
      <c r="E173" s="272"/>
      <c r="F173" s="180"/>
      <c r="G173" s="180"/>
      <c r="H173" s="180"/>
      <c r="I173" s="180"/>
      <c r="J173" s="180"/>
      <c r="K173" s="180"/>
      <c r="L173" s="180"/>
      <c r="M173" s="180"/>
      <c r="N173" s="180"/>
      <c r="O173" s="180"/>
      <c r="P173" s="266"/>
      <c r="Q173" s="267"/>
      <c r="R173" s="268"/>
    </row>
    <row r="174" spans="1:18" x14ac:dyDescent="0.35">
      <c r="A174" s="181" t="s">
        <v>247</v>
      </c>
      <c r="B174" s="181"/>
      <c r="C174" s="181"/>
      <c r="D174" s="181"/>
      <c r="E174" s="181"/>
      <c r="F174" s="181"/>
      <c r="G174" s="181"/>
      <c r="H174" s="181"/>
      <c r="I174" s="181"/>
      <c r="J174" s="181"/>
      <c r="K174" s="181"/>
      <c r="L174" s="181"/>
      <c r="M174" s="181"/>
      <c r="N174" s="181"/>
      <c r="O174" s="181"/>
      <c r="P174" s="181"/>
      <c r="Q174" s="181"/>
      <c r="R174" s="181"/>
    </row>
    <row r="175" spans="1:18" x14ac:dyDescent="0.35">
      <c r="A175" s="103">
        <v>114</v>
      </c>
      <c r="B175" s="182" t="s">
        <v>248</v>
      </c>
      <c r="C175" s="182"/>
      <c r="D175" s="182"/>
      <c r="E175" s="182"/>
      <c r="F175" s="182"/>
      <c r="G175" s="182"/>
      <c r="H175" s="182"/>
      <c r="I175" s="182"/>
      <c r="J175" s="182"/>
      <c r="K175" s="182"/>
      <c r="L175" s="182"/>
      <c r="M175" s="182"/>
      <c r="N175" s="182"/>
      <c r="O175" s="182"/>
      <c r="P175" s="98">
        <v>90</v>
      </c>
      <c r="Q175" s="139">
        <f>+Q159</f>
        <v>24414123.794999994</v>
      </c>
      <c r="R175" s="74" t="s">
        <v>235</v>
      </c>
    </row>
    <row r="176" spans="1:18" x14ac:dyDescent="0.35">
      <c r="A176" s="103">
        <v>115</v>
      </c>
      <c r="B176" s="179" t="s">
        <v>249</v>
      </c>
      <c r="C176" s="179"/>
      <c r="D176" s="179"/>
      <c r="E176" s="179"/>
      <c r="F176" s="179"/>
      <c r="G176" s="179"/>
      <c r="H176" s="179"/>
      <c r="I176" s="179"/>
      <c r="J176" s="179"/>
      <c r="K176" s="179"/>
      <c r="L176" s="179"/>
      <c r="M176" s="179"/>
      <c r="N176" s="179"/>
      <c r="O176" s="105">
        <v>0.01</v>
      </c>
      <c r="P176" s="98">
        <v>39</v>
      </c>
      <c r="Q176" s="139">
        <f>Q175*O176</f>
        <v>244141.23794999995</v>
      </c>
      <c r="R176" s="74" t="s">
        <v>235</v>
      </c>
    </row>
    <row r="177" spans="1:18" x14ac:dyDescent="0.35">
      <c r="A177" s="103">
        <v>116</v>
      </c>
      <c r="B177" s="183" t="s">
        <v>250</v>
      </c>
      <c r="C177" s="183"/>
      <c r="D177" s="183"/>
      <c r="E177" s="183"/>
      <c r="F177" s="183"/>
      <c r="G177" s="183"/>
      <c r="H177" s="183"/>
      <c r="I177" s="183"/>
      <c r="J177" s="183"/>
      <c r="K177" s="183"/>
      <c r="L177" s="183"/>
      <c r="M177" s="183"/>
      <c r="N177" s="183"/>
      <c r="O177" s="183"/>
      <c r="P177" s="98">
        <v>91</v>
      </c>
      <c r="Q177" s="139">
        <f>Q175+Q176</f>
        <v>24658265.032949995</v>
      </c>
      <c r="R177" s="74" t="s">
        <v>238</v>
      </c>
    </row>
    <row r="178" spans="1:18" x14ac:dyDescent="0.35">
      <c r="A178" s="252" t="s">
        <v>173</v>
      </c>
      <c r="B178" s="253"/>
      <c r="C178" s="253"/>
      <c r="D178" s="253"/>
      <c r="E178" s="253"/>
      <c r="F178" s="253"/>
      <c r="G178" s="253"/>
      <c r="H178" s="253"/>
      <c r="I178" s="253"/>
      <c r="J178" s="253"/>
      <c r="K178" s="253"/>
      <c r="L178" s="253"/>
      <c r="M178" s="253"/>
      <c r="N178" s="253"/>
      <c r="O178" s="253"/>
      <c r="P178" s="253"/>
      <c r="Q178" s="253"/>
      <c r="R178" s="253"/>
    </row>
    <row r="179" spans="1:18" x14ac:dyDescent="0.35">
      <c r="A179" s="103">
        <v>117</v>
      </c>
      <c r="B179" s="182" t="s">
        <v>174</v>
      </c>
      <c r="C179" s="182"/>
      <c r="D179" s="182"/>
      <c r="E179" s="182"/>
      <c r="F179" s="182"/>
      <c r="G179" s="182"/>
      <c r="H179" s="182"/>
      <c r="I179" s="182"/>
      <c r="J179" s="182"/>
      <c r="K179" s="182"/>
      <c r="L179" s="182"/>
      <c r="M179" s="182"/>
      <c r="N179" s="182"/>
      <c r="O179" s="182"/>
      <c r="P179" s="98">
        <v>92</v>
      </c>
      <c r="Q179" s="139"/>
      <c r="R179" s="74" t="s">
        <v>235</v>
      </c>
    </row>
    <row r="180" spans="1:18" x14ac:dyDescent="0.35">
      <c r="A180" s="103">
        <v>118</v>
      </c>
      <c r="B180" s="254" t="s">
        <v>175</v>
      </c>
      <c r="C180" s="255"/>
      <c r="D180" s="255"/>
      <c r="E180" s="255"/>
      <c r="F180" s="255"/>
      <c r="G180" s="255"/>
      <c r="H180" s="255"/>
      <c r="I180" s="255"/>
      <c r="J180" s="255"/>
      <c r="K180" s="255"/>
      <c r="L180" s="255"/>
      <c r="M180" s="255"/>
      <c r="N180" s="255"/>
      <c r="O180" s="255"/>
      <c r="P180" s="98">
        <v>93</v>
      </c>
      <c r="Q180" s="139"/>
      <c r="R180" s="74" t="s">
        <v>235</v>
      </c>
    </row>
    <row r="181" spans="1:18" x14ac:dyDescent="0.35">
      <c r="A181" s="103">
        <v>119</v>
      </c>
      <c r="B181" s="183" t="s">
        <v>176</v>
      </c>
      <c r="C181" s="183"/>
      <c r="D181" s="183"/>
      <c r="E181" s="183"/>
      <c r="F181" s="183"/>
      <c r="G181" s="183"/>
      <c r="H181" s="183"/>
      <c r="I181" s="183"/>
      <c r="J181" s="183"/>
      <c r="K181" s="183"/>
      <c r="L181" s="183"/>
      <c r="M181" s="183"/>
      <c r="N181" s="183"/>
      <c r="O181" s="183"/>
      <c r="P181" s="98">
        <v>94</v>
      </c>
      <c r="Q181" s="139"/>
      <c r="R181" s="74" t="s">
        <v>238</v>
      </c>
    </row>
    <row r="193" s="70" customFormat="1" x14ac:dyDescent="0.35"/>
    <row r="194" s="70" customFormat="1" x14ac:dyDescent="0.35"/>
    <row r="195" s="70" customFormat="1" x14ac:dyDescent="0.35"/>
    <row r="196" s="70" customFormat="1" x14ac:dyDescent="0.35"/>
    <row r="197" s="70" customFormat="1" x14ac:dyDescent="0.35"/>
    <row r="198" s="70" customFormat="1" x14ac:dyDescent="0.35"/>
    <row r="199" s="70" customFormat="1" x14ac:dyDescent="0.35"/>
    <row r="200" s="70" customFormat="1" x14ac:dyDescent="0.35"/>
    <row r="201" s="70" customFormat="1" x14ac:dyDescent="0.35"/>
    <row r="202" s="70" customFormat="1" x14ac:dyDescent="0.35"/>
    <row r="203" s="70" customFormat="1" x14ac:dyDescent="0.35"/>
    <row r="204" s="70" customFormat="1" x14ac:dyDescent="0.35"/>
    <row r="205" s="70" customFormat="1" x14ac:dyDescent="0.35"/>
    <row r="206" s="70" customFormat="1" x14ac:dyDescent="0.35"/>
    <row r="207" s="70" customFormat="1" x14ac:dyDescent="0.35"/>
    <row r="208" s="70" customFormat="1" x14ac:dyDescent="0.35"/>
  </sheetData>
  <mergeCells count="303">
    <mergeCell ref="A178:R178"/>
    <mergeCell ref="B179:O179"/>
    <mergeCell ref="B180:O180"/>
    <mergeCell ref="B181:O181"/>
    <mergeCell ref="F172:O172"/>
    <mergeCell ref="F173:O173"/>
    <mergeCell ref="A174:R174"/>
    <mergeCell ref="B175:O175"/>
    <mergeCell ref="B176:N176"/>
    <mergeCell ref="B177:O177"/>
    <mergeCell ref="A167:D167"/>
    <mergeCell ref="F167:O167"/>
    <mergeCell ref="P167:R173"/>
    <mergeCell ref="A168:D168"/>
    <mergeCell ref="F168:O168"/>
    <mergeCell ref="A169:D173"/>
    <mergeCell ref="E169:E173"/>
    <mergeCell ref="F169:O169"/>
    <mergeCell ref="F170:O170"/>
    <mergeCell ref="F171:O171"/>
    <mergeCell ref="A161:R161"/>
    <mergeCell ref="B162:O162"/>
    <mergeCell ref="B163:O163"/>
    <mergeCell ref="A164:R164"/>
    <mergeCell ref="B165:O165"/>
    <mergeCell ref="A166:R166"/>
    <mergeCell ref="A155:R155"/>
    <mergeCell ref="B156:O156"/>
    <mergeCell ref="B157:O157"/>
    <mergeCell ref="B158:O158"/>
    <mergeCell ref="B159:O159"/>
    <mergeCell ref="A160:R160"/>
    <mergeCell ref="B149:O149"/>
    <mergeCell ref="B150:O150"/>
    <mergeCell ref="B151:O151"/>
    <mergeCell ref="B152:O152"/>
    <mergeCell ref="B153:O153"/>
    <mergeCell ref="B154:O154"/>
    <mergeCell ref="B145:D145"/>
    <mergeCell ref="H145:J145"/>
    <mergeCell ref="L145:O145"/>
    <mergeCell ref="B146:O146"/>
    <mergeCell ref="B147:O147"/>
    <mergeCell ref="B148:O148"/>
    <mergeCell ref="B139:O139"/>
    <mergeCell ref="B140:O140"/>
    <mergeCell ref="B141:O141"/>
    <mergeCell ref="B142:O142"/>
    <mergeCell ref="B143:O143"/>
    <mergeCell ref="B144:D144"/>
    <mergeCell ref="H144:J144"/>
    <mergeCell ref="L144:O144"/>
    <mergeCell ref="B133:O133"/>
    <mergeCell ref="B134:O134"/>
    <mergeCell ref="B135:O135"/>
    <mergeCell ref="B136:O136"/>
    <mergeCell ref="B137:O137"/>
    <mergeCell ref="B138:O138"/>
    <mergeCell ref="B127:F127"/>
    <mergeCell ref="H127:J127"/>
    <mergeCell ref="L127:O127"/>
    <mergeCell ref="A128:A132"/>
    <mergeCell ref="B128:O128"/>
    <mergeCell ref="B129:O129"/>
    <mergeCell ref="B130:O130"/>
    <mergeCell ref="B131:O131"/>
    <mergeCell ref="B132:O132"/>
    <mergeCell ref="B121:O121"/>
    <mergeCell ref="B122:O122"/>
    <mergeCell ref="B123:O123"/>
    <mergeCell ref="B124:O124"/>
    <mergeCell ref="A125:R125"/>
    <mergeCell ref="A126:R126"/>
    <mergeCell ref="B115:O115"/>
    <mergeCell ref="B116:O116"/>
    <mergeCell ref="B117:O117"/>
    <mergeCell ref="B118:O118"/>
    <mergeCell ref="B119:O119"/>
    <mergeCell ref="B120:O120"/>
    <mergeCell ref="B113:F113"/>
    <mergeCell ref="H113:J113"/>
    <mergeCell ref="L113:O113"/>
    <mergeCell ref="B114:F114"/>
    <mergeCell ref="H114:J114"/>
    <mergeCell ref="K114:O114"/>
    <mergeCell ref="B111:F111"/>
    <mergeCell ref="H111:J111"/>
    <mergeCell ref="L111:O111"/>
    <mergeCell ref="B112:F112"/>
    <mergeCell ref="H112:J112"/>
    <mergeCell ref="L112:O112"/>
    <mergeCell ref="B109:F109"/>
    <mergeCell ref="H109:J109"/>
    <mergeCell ref="K109:O109"/>
    <mergeCell ref="B110:F110"/>
    <mergeCell ref="H110:J110"/>
    <mergeCell ref="K110:O110"/>
    <mergeCell ref="B107:F107"/>
    <mergeCell ref="H107:J107"/>
    <mergeCell ref="K107:O107"/>
    <mergeCell ref="B108:F108"/>
    <mergeCell ref="H108:J108"/>
    <mergeCell ref="L108:O108"/>
    <mergeCell ref="B105:F105"/>
    <mergeCell ref="H105:J105"/>
    <mergeCell ref="L105:O105"/>
    <mergeCell ref="B106:F106"/>
    <mergeCell ref="H106:J106"/>
    <mergeCell ref="L106:O106"/>
    <mergeCell ref="R102:R104"/>
    <mergeCell ref="B103:F103"/>
    <mergeCell ref="H103:J103"/>
    <mergeCell ref="K103:O103"/>
    <mergeCell ref="B104:F104"/>
    <mergeCell ref="H104:J104"/>
    <mergeCell ref="K104:O104"/>
    <mergeCell ref="B101:F101"/>
    <mergeCell ref="H101:J101"/>
    <mergeCell ref="K101:O101"/>
    <mergeCell ref="A102:A104"/>
    <mergeCell ref="B102:F102"/>
    <mergeCell ref="K102:O102"/>
    <mergeCell ref="B99:F99"/>
    <mergeCell ref="H99:J99"/>
    <mergeCell ref="K99:O99"/>
    <mergeCell ref="B100:F100"/>
    <mergeCell ref="H100:J100"/>
    <mergeCell ref="K100:O100"/>
    <mergeCell ref="B98:F98"/>
    <mergeCell ref="H98:J98"/>
    <mergeCell ref="L98:O98"/>
    <mergeCell ref="K94:O94"/>
    <mergeCell ref="B95:F95"/>
    <mergeCell ref="H95:J95"/>
    <mergeCell ref="L95:O95"/>
    <mergeCell ref="B96:F96"/>
    <mergeCell ref="H96:J96"/>
    <mergeCell ref="L96:O96"/>
    <mergeCell ref="A87:A91"/>
    <mergeCell ref="B87:F87"/>
    <mergeCell ref="H87:J87"/>
    <mergeCell ref="L87:O87"/>
    <mergeCell ref="A92:A97"/>
    <mergeCell ref="B92:F92"/>
    <mergeCell ref="H92:J92"/>
    <mergeCell ref="L92:O92"/>
    <mergeCell ref="R92:R97"/>
    <mergeCell ref="B93:F93"/>
    <mergeCell ref="H93:J93"/>
    <mergeCell ref="L93:O93"/>
    <mergeCell ref="B94:F94"/>
    <mergeCell ref="H94:J94"/>
    <mergeCell ref="B97:F97"/>
    <mergeCell ref="H97:J97"/>
    <mergeCell ref="L97:O97"/>
    <mergeCell ref="R87:R91"/>
    <mergeCell ref="B88:F88"/>
    <mergeCell ref="H88:J88"/>
    <mergeCell ref="L88:O88"/>
    <mergeCell ref="B89:F89"/>
    <mergeCell ref="H89:J89"/>
    <mergeCell ref="B85:F85"/>
    <mergeCell ref="H85:J85"/>
    <mergeCell ref="L85:O85"/>
    <mergeCell ref="B86:F86"/>
    <mergeCell ref="H86:J86"/>
    <mergeCell ref="L86:O86"/>
    <mergeCell ref="K89:O89"/>
    <mergeCell ref="B90:F90"/>
    <mergeCell ref="H90:J90"/>
    <mergeCell ref="K90:O90"/>
    <mergeCell ref="B91:F91"/>
    <mergeCell ref="H91:J91"/>
    <mergeCell ref="K91:O91"/>
    <mergeCell ref="A81:R81"/>
    <mergeCell ref="A82:R82"/>
    <mergeCell ref="B83:F83"/>
    <mergeCell ref="G83:J83"/>
    <mergeCell ref="K83:O83"/>
    <mergeCell ref="B84:F84"/>
    <mergeCell ref="H84:J84"/>
    <mergeCell ref="L84:O84"/>
    <mergeCell ref="B75:O75"/>
    <mergeCell ref="B76:O76"/>
    <mergeCell ref="B77:O77"/>
    <mergeCell ref="B78:O78"/>
    <mergeCell ref="B79:O79"/>
    <mergeCell ref="A80:R80"/>
    <mergeCell ref="B69:O69"/>
    <mergeCell ref="B70:O70"/>
    <mergeCell ref="B71:O71"/>
    <mergeCell ref="B72:O72"/>
    <mergeCell ref="B73:O73"/>
    <mergeCell ref="B74:O74"/>
    <mergeCell ref="B63:O63"/>
    <mergeCell ref="B64:O64"/>
    <mergeCell ref="B65:O65"/>
    <mergeCell ref="B66:O66"/>
    <mergeCell ref="B67:O67"/>
    <mergeCell ref="B68:O68"/>
    <mergeCell ref="A57:R57"/>
    <mergeCell ref="B58:O58"/>
    <mergeCell ref="B59:O59"/>
    <mergeCell ref="B60:O60"/>
    <mergeCell ref="B61:O61"/>
    <mergeCell ref="B62:O62"/>
    <mergeCell ref="B51:O51"/>
    <mergeCell ref="B52:O52"/>
    <mergeCell ref="B53:O53"/>
    <mergeCell ref="B54:O54"/>
    <mergeCell ref="B55:O55"/>
    <mergeCell ref="B56:O56"/>
    <mergeCell ref="B45:O45"/>
    <mergeCell ref="A46:R46"/>
    <mergeCell ref="A47:R47"/>
    <mergeCell ref="B48:O48"/>
    <mergeCell ref="A49:R49"/>
    <mergeCell ref="A50:R50"/>
    <mergeCell ref="B41:O41"/>
    <mergeCell ref="B42:O42"/>
    <mergeCell ref="B43:C43"/>
    <mergeCell ref="F43:J43"/>
    <mergeCell ref="L43:O43"/>
    <mergeCell ref="B44:O44"/>
    <mergeCell ref="A35:R35"/>
    <mergeCell ref="A36:R36"/>
    <mergeCell ref="B37:O37"/>
    <mergeCell ref="B38:O38"/>
    <mergeCell ref="B39:O39"/>
    <mergeCell ref="B40:O40"/>
    <mergeCell ref="B31:M31"/>
    <mergeCell ref="B32:M32"/>
    <mergeCell ref="B33:C33"/>
    <mergeCell ref="F33:J33"/>
    <mergeCell ref="L33:O33"/>
    <mergeCell ref="B34:C34"/>
    <mergeCell ref="F34:J34"/>
    <mergeCell ref="L34:O34"/>
    <mergeCell ref="B28:O28"/>
    <mergeCell ref="B29:E29"/>
    <mergeCell ref="G29:H29"/>
    <mergeCell ref="L29:M29"/>
    <mergeCell ref="B30:J30"/>
    <mergeCell ref="L30:M30"/>
    <mergeCell ref="A25:A29"/>
    <mergeCell ref="B25:E25"/>
    <mergeCell ref="G25:H25"/>
    <mergeCell ref="L25:M25"/>
    <mergeCell ref="B26:E26"/>
    <mergeCell ref="G26:H26"/>
    <mergeCell ref="L26:M26"/>
    <mergeCell ref="B27:E27"/>
    <mergeCell ref="G27:H27"/>
    <mergeCell ref="L27:M27"/>
    <mergeCell ref="B19:E19"/>
    <mergeCell ref="G19:H19"/>
    <mergeCell ref="L19:M19"/>
    <mergeCell ref="B20:O20"/>
    <mergeCell ref="A21:A24"/>
    <mergeCell ref="B21:M21"/>
    <mergeCell ref="B22:M22"/>
    <mergeCell ref="B23:M23"/>
    <mergeCell ref="B24:O24"/>
    <mergeCell ref="B8:O8"/>
    <mergeCell ref="B9:M9"/>
    <mergeCell ref="R9:R11"/>
    <mergeCell ref="B10:M10"/>
    <mergeCell ref="B11:M11"/>
    <mergeCell ref="A12:A18"/>
    <mergeCell ref="B12:E12"/>
    <mergeCell ref="G12:H12"/>
    <mergeCell ref="L12:M12"/>
    <mergeCell ref="R12:R18"/>
    <mergeCell ref="B16:E16"/>
    <mergeCell ref="G16:H16"/>
    <mergeCell ref="L16:M16"/>
    <mergeCell ref="B17:M17"/>
    <mergeCell ref="B18:J18"/>
    <mergeCell ref="L18:M18"/>
    <mergeCell ref="B13:J13"/>
    <mergeCell ref="L13:M13"/>
    <mergeCell ref="B14:J14"/>
    <mergeCell ref="L14:M14"/>
    <mergeCell ref="B15:E15"/>
    <mergeCell ref="G15:H15"/>
    <mergeCell ref="L15:M15"/>
    <mergeCell ref="A5:R5"/>
    <mergeCell ref="B6:E6"/>
    <mergeCell ref="G6:H6"/>
    <mergeCell ref="L6:M6"/>
    <mergeCell ref="B7:E7"/>
    <mergeCell ref="G7:H7"/>
    <mergeCell ref="L7:M7"/>
    <mergeCell ref="A1:R1"/>
    <mergeCell ref="A2:E4"/>
    <mergeCell ref="F2:O2"/>
    <mergeCell ref="P2:R4"/>
    <mergeCell ref="F3:J3"/>
    <mergeCell ref="K3:O3"/>
    <mergeCell ref="F4:H4"/>
    <mergeCell ref="I4:J4"/>
    <mergeCell ref="K4:M4"/>
    <mergeCell ref="N4:O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D2347-DACC-4CC7-965F-19AEDEBA3817}">
  <dimension ref="B2:F23"/>
  <sheetViews>
    <sheetView workbookViewId="0">
      <selection activeCell="B11" sqref="B11:F11"/>
    </sheetView>
  </sheetViews>
  <sheetFormatPr baseColWidth="10" defaultColWidth="11.46484375" defaultRowHeight="14.25" x14ac:dyDescent="0.45"/>
  <cols>
    <col min="1" max="1" width="11.46484375" style="1"/>
    <col min="2" max="2" width="18.46484375" style="1" customWidth="1"/>
    <col min="3" max="3" width="17.53125" style="1" customWidth="1"/>
    <col min="4" max="4" width="13.53125" style="1" bestFit="1" customWidth="1"/>
    <col min="5" max="5" width="19.19921875" style="1" customWidth="1"/>
    <col min="6" max="6" width="17.46484375" style="1" customWidth="1"/>
    <col min="7" max="16384" width="11.46484375" style="1"/>
  </cols>
  <sheetData>
    <row r="2" spans="2:6" ht="14.65" thickBot="1" x14ac:dyDescent="0.5"/>
    <row r="3" spans="2:6" ht="15" customHeight="1" x14ac:dyDescent="0.45">
      <c r="B3" s="337" t="s">
        <v>188</v>
      </c>
      <c r="C3" s="338"/>
      <c r="D3" s="338"/>
      <c r="E3" s="338"/>
      <c r="F3" s="339"/>
    </row>
    <row r="4" spans="2:6" ht="15.75" customHeight="1" thickBot="1" x14ac:dyDescent="0.6">
      <c r="B4" s="36" t="s">
        <v>100</v>
      </c>
      <c r="C4" s="37" t="s">
        <v>93</v>
      </c>
      <c r="D4" s="37" t="s">
        <v>94</v>
      </c>
      <c r="E4" s="37" t="s">
        <v>95</v>
      </c>
      <c r="F4" s="38" t="s">
        <v>101</v>
      </c>
    </row>
    <row r="5" spans="2:6" ht="15.4" x14ac:dyDescent="0.45">
      <c r="B5" s="39">
        <v>1</v>
      </c>
      <c r="C5" s="40">
        <v>0</v>
      </c>
      <c r="D5" s="40">
        <v>10901628</v>
      </c>
      <c r="E5" s="41">
        <v>0</v>
      </c>
      <c r="F5" s="42">
        <v>0</v>
      </c>
    </row>
    <row r="6" spans="2:6" ht="26.25" customHeight="1" x14ac:dyDescent="0.45">
      <c r="B6" s="43">
        <v>2</v>
      </c>
      <c r="C6" s="40">
        <v>10901628</v>
      </c>
      <c r="D6" s="40">
        <v>24225840</v>
      </c>
      <c r="E6" s="41">
        <v>0.04</v>
      </c>
      <c r="F6" s="42">
        <v>436065.12</v>
      </c>
    </row>
    <row r="7" spans="2:6" ht="26.25" customHeight="1" x14ac:dyDescent="0.45">
      <c r="B7" s="43">
        <v>3</v>
      </c>
      <c r="C7" s="44">
        <v>24225840</v>
      </c>
      <c r="D7" s="45">
        <v>40376400</v>
      </c>
      <c r="E7" s="46">
        <v>0.08</v>
      </c>
      <c r="F7" s="44">
        <v>1405098.72</v>
      </c>
    </row>
    <row r="8" spans="2:6" ht="26.25" customHeight="1" x14ac:dyDescent="0.45">
      <c r="B8" s="43">
        <v>4</v>
      </c>
      <c r="C8" s="44">
        <v>40376400</v>
      </c>
      <c r="D8" s="45">
        <v>56526960</v>
      </c>
      <c r="E8" s="46">
        <v>0.13500000000000001</v>
      </c>
      <c r="F8" s="44">
        <v>3625800.72</v>
      </c>
    </row>
    <row r="9" spans="2:6" ht="26.25" customHeight="1" x14ac:dyDescent="0.45">
      <c r="B9" s="43">
        <v>5</v>
      </c>
      <c r="C9" s="44">
        <v>56526960</v>
      </c>
      <c r="D9" s="45">
        <v>72677520</v>
      </c>
      <c r="E9" s="46">
        <v>0.23</v>
      </c>
      <c r="F9" s="44">
        <v>8995861.9199999999</v>
      </c>
    </row>
    <row r="10" spans="2:6" ht="26.25" customHeight="1" x14ac:dyDescent="0.45">
      <c r="B10" s="43">
        <v>6</v>
      </c>
      <c r="C10" s="44">
        <v>72677520</v>
      </c>
      <c r="D10" s="45">
        <v>96903360</v>
      </c>
      <c r="E10" s="46">
        <v>0.30399999999999999</v>
      </c>
      <c r="F10" s="44">
        <v>14373998.4</v>
      </c>
    </row>
    <row r="11" spans="2:6" ht="26.25" customHeight="1" x14ac:dyDescent="0.45">
      <c r="B11" s="43">
        <v>7</v>
      </c>
      <c r="C11" s="44">
        <v>96903360</v>
      </c>
      <c r="D11" s="45">
        <v>250333680</v>
      </c>
      <c r="E11" s="46">
        <v>0.35</v>
      </c>
      <c r="F11" s="44">
        <v>18831552.960000001</v>
      </c>
    </row>
    <row r="12" spans="2:6" ht="26.25" customHeight="1" x14ac:dyDescent="0.45">
      <c r="B12" s="43">
        <v>8</v>
      </c>
      <c r="C12" s="44">
        <v>250333680</v>
      </c>
      <c r="D12" s="45" t="s">
        <v>189</v>
      </c>
      <c r="E12" s="46">
        <v>0.4</v>
      </c>
      <c r="F12" s="44">
        <v>31348236.960000001</v>
      </c>
    </row>
    <row r="13" spans="2:6" ht="26.25" customHeight="1" x14ac:dyDescent="0.45"/>
    <row r="17" s="1" customFormat="1" x14ac:dyDescent="0.45"/>
    <row r="18" s="1" customFormat="1" x14ac:dyDescent="0.45"/>
    <row r="19" s="1" customFormat="1" x14ac:dyDescent="0.45"/>
    <row r="20" s="1" customFormat="1" x14ac:dyDescent="0.45"/>
    <row r="21" s="1" customFormat="1" x14ac:dyDescent="0.45"/>
    <row r="22" s="1" customFormat="1" x14ac:dyDescent="0.45"/>
    <row r="23" s="1" customFormat="1" x14ac:dyDescent="0.45"/>
  </sheetData>
  <mergeCells count="1">
    <mergeCell ref="B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Antecedentes</vt:lpstr>
      <vt:lpstr>Tributación</vt:lpstr>
      <vt:lpstr>DJ 1947</vt:lpstr>
      <vt:lpstr>Anverso</vt:lpstr>
      <vt:lpstr>RLI</vt:lpstr>
      <vt:lpstr>Socio Rios</vt:lpstr>
      <vt:lpstr>Socio Hernandez</vt:lpstr>
      <vt:lpstr>Tabla IGC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elias2</dc:creator>
  <cp:lastModifiedBy>ecasanova599@gmail.com</cp:lastModifiedBy>
  <cp:lastPrinted>2020-08-19T21:08:22Z</cp:lastPrinted>
  <dcterms:created xsi:type="dcterms:W3CDTF">2017-08-03T18:16:17Z</dcterms:created>
  <dcterms:modified xsi:type="dcterms:W3CDTF">2025-03-31T21:57:24Z</dcterms:modified>
</cp:coreProperties>
</file>